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4955" windowHeight="116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D30" i="1" l="1"/>
  <c r="AE30" i="1" s="1"/>
  <c r="AC30" i="1"/>
  <c r="X30" i="1"/>
  <c r="AA30" i="1" s="1"/>
  <c r="W30" i="1"/>
  <c r="Z30" i="1" s="1"/>
  <c r="V30" i="1"/>
  <c r="Y30" i="1" s="1"/>
  <c r="U29" i="1"/>
  <c r="S29" i="1"/>
  <c r="X29" i="1" s="1"/>
  <c r="AA29" i="1" s="1"/>
  <c r="AC28" i="1"/>
  <c r="U28" i="1"/>
  <c r="AD28" i="1" s="1"/>
  <c r="S28" i="1"/>
  <c r="Q28" i="1"/>
  <c r="O28" i="1"/>
  <c r="U27" i="1"/>
  <c r="S27" i="1"/>
  <c r="Q27" i="1"/>
  <c r="W27" i="1" s="1"/>
  <c r="Z27" i="1" s="1"/>
  <c r="O27" i="1"/>
  <c r="M27" i="1"/>
  <c r="AD27" i="1" s="1"/>
  <c r="K27" i="1"/>
  <c r="V27" i="1" s="1"/>
  <c r="Y27" i="1" s="1"/>
  <c r="U26" i="1"/>
  <c r="S26" i="1"/>
  <c r="Q26" i="1"/>
  <c r="O26" i="1"/>
  <c r="M26" i="1"/>
  <c r="K26" i="1"/>
  <c r="I26" i="1"/>
  <c r="AD26" i="1" s="1"/>
  <c r="G26" i="1"/>
  <c r="R25" i="1"/>
  <c r="N25" i="1"/>
  <c r="J25" i="1"/>
  <c r="F25" i="1"/>
  <c r="B25" i="1"/>
  <c r="AD23" i="1"/>
  <c r="AC23" i="1"/>
  <c r="AE23" i="1" s="1"/>
  <c r="X23" i="1"/>
  <c r="AA23" i="1" s="1"/>
  <c r="W23" i="1"/>
  <c r="Z23" i="1" s="1"/>
  <c r="V23" i="1"/>
  <c r="Y23" i="1" s="1"/>
  <c r="U22" i="1"/>
  <c r="S22" i="1"/>
  <c r="X22" i="1" s="1"/>
  <c r="AA22" i="1" s="1"/>
  <c r="U21" i="1"/>
  <c r="S21" i="1"/>
  <c r="Q21" i="1"/>
  <c r="O21" i="1"/>
  <c r="U20" i="1"/>
  <c r="S20" i="1"/>
  <c r="Q20" i="1"/>
  <c r="W20" i="1" s="1"/>
  <c r="Z20" i="1" s="1"/>
  <c r="O20" i="1"/>
  <c r="M20" i="1"/>
  <c r="AD20" i="1" s="1"/>
  <c r="K20" i="1"/>
  <c r="V20" i="1" s="1"/>
  <c r="Y20" i="1" s="1"/>
  <c r="U19" i="1"/>
  <c r="S19" i="1"/>
  <c r="Q19" i="1"/>
  <c r="O19" i="1"/>
  <c r="M19" i="1"/>
  <c r="K19" i="1"/>
  <c r="AC19" i="1" s="1"/>
  <c r="I19" i="1"/>
  <c r="AD19" i="1" s="1"/>
  <c r="G19" i="1"/>
  <c r="V19" i="1" s="1"/>
  <c r="Y19" i="1" s="1"/>
  <c r="R18" i="1"/>
  <c r="N18" i="1"/>
  <c r="J18" i="1"/>
  <c r="F18" i="1"/>
  <c r="B18" i="1"/>
  <c r="AD8" i="1"/>
  <c r="AC8" i="1"/>
  <c r="AE8" i="1" s="1"/>
  <c r="Y8" i="1"/>
  <c r="X8" i="1"/>
  <c r="AA8" i="1" s="1"/>
  <c r="W8" i="1"/>
  <c r="Z8" i="1" s="1"/>
  <c r="V8" i="1"/>
  <c r="AD7" i="1"/>
  <c r="AC7" i="1"/>
  <c r="AE7" i="1" s="1"/>
  <c r="U7" i="1"/>
  <c r="S7" i="1"/>
  <c r="X7" i="1" s="1"/>
  <c r="AA7" i="1" s="1"/>
  <c r="AD6" i="1"/>
  <c r="U6" i="1"/>
  <c r="S6" i="1"/>
  <c r="Q6" i="1"/>
  <c r="O6" i="1"/>
  <c r="AC6" i="1" s="1"/>
  <c r="AE6" i="1" s="1"/>
  <c r="U5" i="1"/>
  <c r="S5" i="1"/>
  <c r="Q5" i="1"/>
  <c r="O5" i="1"/>
  <c r="M5" i="1"/>
  <c r="AD5" i="1" s="1"/>
  <c r="K5" i="1"/>
  <c r="W5" i="1" s="1"/>
  <c r="Z5" i="1" s="1"/>
  <c r="U4" i="1"/>
  <c r="S4" i="1"/>
  <c r="Q4" i="1"/>
  <c r="O4" i="1"/>
  <c r="M4" i="1"/>
  <c r="K4" i="1"/>
  <c r="AC4" i="1" s="1"/>
  <c r="I4" i="1"/>
  <c r="G4" i="1"/>
  <c r="R3" i="1"/>
  <c r="N3" i="1"/>
  <c r="J3" i="1"/>
  <c r="F3" i="1"/>
  <c r="B3" i="1"/>
  <c r="W29" i="1" l="1"/>
  <c r="Z29" i="1" s="1"/>
  <c r="AC29" i="1"/>
  <c r="X28" i="1"/>
  <c r="AA28" i="1" s="1"/>
  <c r="AB30" i="1"/>
  <c r="AC26" i="1"/>
  <c r="AE26" i="1" s="1"/>
  <c r="V26" i="1"/>
  <c r="Y26" i="1" s="1"/>
  <c r="AC21" i="1"/>
  <c r="AD21" i="1"/>
  <c r="X21" i="1"/>
  <c r="AA21" i="1" s="1"/>
  <c r="W22" i="1"/>
  <c r="Z22" i="1" s="1"/>
  <c r="AC22" i="1"/>
  <c r="AB23" i="1"/>
  <c r="W7" i="1"/>
  <c r="Z7" i="1" s="1"/>
  <c r="AB7" i="1" s="1"/>
  <c r="V7" i="1"/>
  <c r="Y7" i="1" s="1"/>
  <c r="V4" i="1"/>
  <c r="Y4" i="1" s="1"/>
  <c r="W4" i="1"/>
  <c r="Z4" i="1" s="1"/>
  <c r="AE28" i="1"/>
  <c r="W26" i="1"/>
  <c r="Z26" i="1" s="1"/>
  <c r="X26" i="1"/>
  <c r="AA26" i="1" s="1"/>
  <c r="X27" i="1"/>
  <c r="AA27" i="1" s="1"/>
  <c r="AB27" i="1" s="1"/>
  <c r="V28" i="1"/>
  <c r="Y28" i="1" s="1"/>
  <c r="V29" i="1"/>
  <c r="Y29" i="1" s="1"/>
  <c r="AD29" i="1"/>
  <c r="AC27" i="1"/>
  <c r="AE27" i="1" s="1"/>
  <c r="W28" i="1"/>
  <c r="Z28" i="1" s="1"/>
  <c r="AE19" i="1"/>
  <c r="AB20" i="1"/>
  <c r="W19" i="1"/>
  <c r="Z19" i="1" s="1"/>
  <c r="X19" i="1"/>
  <c r="AA19" i="1" s="1"/>
  <c r="X20" i="1"/>
  <c r="AA20" i="1" s="1"/>
  <c r="V21" i="1"/>
  <c r="Y21" i="1" s="1"/>
  <c r="V22" i="1"/>
  <c r="Y22" i="1" s="1"/>
  <c r="AD22" i="1"/>
  <c r="AC20" i="1"/>
  <c r="AE20" i="1" s="1"/>
  <c r="W21" i="1"/>
  <c r="Z21" i="1" s="1"/>
  <c r="AB8" i="1"/>
  <c r="X4" i="1"/>
  <c r="AA4" i="1" s="1"/>
  <c r="AB4" i="1" s="1"/>
  <c r="V6" i="1"/>
  <c r="Y6" i="1" s="1"/>
  <c r="AC5" i="1"/>
  <c r="AE5" i="1" s="1"/>
  <c r="W6" i="1"/>
  <c r="Z6" i="1" s="1"/>
  <c r="AD4" i="1"/>
  <c r="AE4" i="1" s="1"/>
  <c r="V5" i="1"/>
  <c r="Y5" i="1" s="1"/>
  <c r="X6" i="1"/>
  <c r="AA6" i="1" s="1"/>
  <c r="X5" i="1"/>
  <c r="AA5" i="1" s="1"/>
  <c r="AE29" i="1" l="1"/>
  <c r="AB29" i="1"/>
  <c r="AB26" i="1"/>
  <c r="AE22" i="1"/>
  <c r="AB22" i="1"/>
  <c r="AB19" i="1"/>
  <c r="AE21" i="1"/>
  <c r="AB28" i="1"/>
  <c r="AB21" i="1"/>
  <c r="AB5" i="1"/>
  <c r="AB6" i="1"/>
  <c r="AG16" i="1" l="1"/>
  <c r="AF16" i="1"/>
  <c r="AB16" i="1"/>
  <c r="AD16" i="1" s="1"/>
  <c r="AA16" i="1"/>
  <c r="Z16" i="1"/>
  <c r="AC16" i="1" s="1"/>
  <c r="Y15" i="1"/>
  <c r="AG15" i="1" s="1"/>
  <c r="W15" i="1"/>
  <c r="Y14" i="1"/>
  <c r="W14" i="1"/>
  <c r="U14" i="1"/>
  <c r="S14" i="1"/>
  <c r="Y13" i="1"/>
  <c r="W13" i="1"/>
  <c r="U13" i="1"/>
  <c r="S13" i="1"/>
  <c r="Q13" i="1"/>
  <c r="O13" i="1"/>
  <c r="Y12" i="1"/>
  <c r="W12" i="1"/>
  <c r="U12" i="1"/>
  <c r="S12" i="1"/>
  <c r="Q12" i="1"/>
  <c r="O12" i="1"/>
  <c r="M12" i="1"/>
  <c r="K12" i="1"/>
  <c r="Y11" i="1"/>
  <c r="W11" i="1"/>
  <c r="U11" i="1"/>
  <c r="S11" i="1"/>
  <c r="Q11" i="1"/>
  <c r="O11" i="1"/>
  <c r="M11" i="1"/>
  <c r="K11" i="1"/>
  <c r="I11" i="1"/>
  <c r="G11" i="1"/>
  <c r="V10" i="1"/>
  <c r="R10" i="1"/>
  <c r="N10" i="1"/>
  <c r="J10" i="1"/>
  <c r="F10" i="1"/>
  <c r="B10" i="1"/>
  <c r="AG14" i="1" l="1"/>
  <c r="AF12" i="1"/>
  <c r="AG11" i="1"/>
  <c r="AA11" i="1"/>
  <c r="Z14" i="1"/>
  <c r="AC14" i="1" s="1"/>
  <c r="AA15" i="1"/>
  <c r="AE16" i="1"/>
  <c r="Z12" i="1"/>
  <c r="AC12" i="1" s="1"/>
  <c r="AA13" i="1"/>
  <c r="AF14" i="1"/>
  <c r="AH16" i="1"/>
  <c r="AA12" i="1"/>
  <c r="AG13" i="1"/>
  <c r="AB11" i="1"/>
  <c r="AD11" i="1" s="1"/>
  <c r="AF11" i="1"/>
  <c r="AB12" i="1"/>
  <c r="AD12" i="1" s="1"/>
  <c r="AB14" i="1"/>
  <c r="AD14" i="1" s="1"/>
  <c r="AG12" i="1"/>
  <c r="Z13" i="1"/>
  <c r="AC13" i="1" s="1"/>
  <c r="AB13" i="1"/>
  <c r="AD13" i="1" s="1"/>
  <c r="AF13" i="1"/>
  <c r="AA14" i="1"/>
  <c r="AB15" i="1"/>
  <c r="AD15" i="1" s="1"/>
  <c r="AF15" i="1"/>
  <c r="AH15" i="1" s="1"/>
  <c r="Z11" i="1"/>
  <c r="AC11" i="1" s="1"/>
  <c r="Z15" i="1"/>
  <c r="AC15" i="1" s="1"/>
  <c r="Z2" i="1"/>
  <c r="AH14" i="1" l="1"/>
  <c r="AH12" i="1"/>
  <c r="AE14" i="1"/>
  <c r="AH11" i="1"/>
  <c r="AE15" i="1"/>
  <c r="AE12" i="1"/>
  <c r="AE11" i="1"/>
  <c r="AH13" i="1"/>
  <c r="AE13" i="1"/>
</calcChain>
</file>

<file path=xl/sharedStrings.xml><?xml version="1.0" encoding="utf-8"?>
<sst xmlns="http://schemas.openxmlformats.org/spreadsheetml/2006/main" count="213" uniqueCount="52">
  <si>
    <t>勝ち</t>
  </si>
  <si>
    <t>負け</t>
  </si>
  <si>
    <t>引分</t>
  </si>
  <si>
    <t>勝点</t>
    <rPh sb="0" eb="1">
      <t>カ</t>
    </rPh>
    <rPh sb="1" eb="2">
      <t>テン</t>
    </rPh>
    <phoneticPr fontId="3"/>
  </si>
  <si>
    <t>負点</t>
    <rPh sb="0" eb="1">
      <t>マ</t>
    </rPh>
    <rPh sb="1" eb="2">
      <t>テン</t>
    </rPh>
    <phoneticPr fontId="3"/>
  </si>
  <si>
    <t>引分点</t>
    <rPh sb="0" eb="2">
      <t>ヒキワケ</t>
    </rPh>
    <rPh sb="2" eb="3">
      <t>テン</t>
    </rPh>
    <phoneticPr fontId="3"/>
  </si>
  <si>
    <t>合計</t>
    <rPh sb="0" eb="2">
      <t>ゴウケイ</t>
    </rPh>
    <phoneticPr fontId="3"/>
  </si>
  <si>
    <t>得点</t>
  </si>
  <si>
    <t>失点</t>
  </si>
  <si>
    <t>点差</t>
  </si>
  <si>
    <t>-</t>
    <phoneticPr fontId="2"/>
  </si>
  <si>
    <t>2点</t>
    <rPh sb="1" eb="2">
      <t>テン</t>
    </rPh>
    <phoneticPr fontId="3"/>
  </si>
  <si>
    <t>0点</t>
    <rPh sb="1" eb="2">
      <t>テン</t>
    </rPh>
    <phoneticPr fontId="3"/>
  </si>
  <si>
    <t>1点</t>
    <rPh sb="1" eb="2">
      <t>テン</t>
    </rPh>
    <phoneticPr fontId="3"/>
  </si>
  <si>
    <t>順位</t>
    <rPh sb="0" eb="2">
      <t>ジュンイ</t>
    </rPh>
    <phoneticPr fontId="2"/>
  </si>
  <si>
    <t>Ａブロック</t>
    <phoneticPr fontId="3"/>
  </si>
  <si>
    <t>Ｂブロック</t>
    <phoneticPr fontId="3"/>
  </si>
  <si>
    <t>Ｃブロック</t>
    <phoneticPr fontId="3"/>
  </si>
  <si>
    <t>Ｄブロック</t>
    <phoneticPr fontId="3"/>
  </si>
  <si>
    <t>-</t>
    <phoneticPr fontId="2"/>
  </si>
  <si>
    <t>増尾レッドスターズ</t>
    <rPh sb="0" eb="2">
      <t>マスオ</t>
    </rPh>
    <phoneticPr fontId="2"/>
  </si>
  <si>
    <t>光ヶ丘シャークス</t>
    <rPh sb="0" eb="3">
      <t>ヒカリガオカ</t>
    </rPh>
    <phoneticPr fontId="2"/>
  </si>
  <si>
    <t>A-1</t>
    <phoneticPr fontId="2"/>
  </si>
  <si>
    <t>B-4</t>
    <phoneticPr fontId="2"/>
  </si>
  <si>
    <t>C-2</t>
    <phoneticPr fontId="2"/>
  </si>
  <si>
    <t>D-1</t>
    <phoneticPr fontId="2"/>
  </si>
  <si>
    <t>B-1</t>
    <phoneticPr fontId="2"/>
  </si>
  <si>
    <t>A-2</t>
    <phoneticPr fontId="2"/>
  </si>
  <si>
    <t>D-2</t>
    <phoneticPr fontId="2"/>
  </si>
  <si>
    <t>C-1</t>
    <phoneticPr fontId="2"/>
  </si>
  <si>
    <t>取手ダイヤモンドキッズ</t>
    <phoneticPr fontId="2"/>
  </si>
  <si>
    <t>湖北フレンズ</t>
    <rPh sb="0" eb="2">
      <t>コホク</t>
    </rPh>
    <phoneticPr fontId="2"/>
  </si>
  <si>
    <t>ブラックバード</t>
    <phoneticPr fontId="2"/>
  </si>
  <si>
    <t>新柏ツインズ</t>
    <rPh sb="0" eb="2">
      <t>シンカシワ</t>
    </rPh>
    <phoneticPr fontId="2"/>
  </si>
  <si>
    <t>清水口ファイターズ</t>
    <phoneticPr fontId="2"/>
  </si>
  <si>
    <t>サンスパッツ</t>
    <phoneticPr fontId="2"/>
  </si>
  <si>
    <t>加賀シャトルズ</t>
    <rPh sb="0" eb="2">
      <t>カガ</t>
    </rPh>
    <phoneticPr fontId="2"/>
  </si>
  <si>
    <t>沼南フラワーズ</t>
    <rPh sb="0" eb="2">
      <t>ショウナン</t>
    </rPh>
    <phoneticPr fontId="2"/>
  </si>
  <si>
    <t>松葉ニューセラミックス</t>
    <rPh sb="0" eb="2">
      <t>マツバ</t>
    </rPh>
    <phoneticPr fontId="2"/>
  </si>
  <si>
    <t>柏ヤンガーズ</t>
    <rPh sb="0" eb="1">
      <t>カシワ</t>
    </rPh>
    <phoneticPr fontId="2"/>
  </si>
  <si>
    <t>白井ライナーズ･タイガース</t>
    <rPh sb="0" eb="2">
      <t>シロイ</t>
    </rPh>
    <phoneticPr fontId="2"/>
  </si>
  <si>
    <t>ＤＳツインズ</t>
    <phoneticPr fontId="2"/>
  </si>
  <si>
    <t>リトルキング</t>
    <phoneticPr fontId="2"/>
  </si>
  <si>
    <t>柏ビクトリーガールズ</t>
    <rPh sb="0" eb="1">
      <t>カシワ</t>
    </rPh>
    <phoneticPr fontId="2"/>
  </si>
  <si>
    <t>桜台ウイングス</t>
    <rPh sb="0" eb="2">
      <t>サクラダイ</t>
    </rPh>
    <phoneticPr fontId="2"/>
  </si>
  <si>
    <t>七次台ジャガーズ</t>
    <rPh sb="0" eb="1">
      <t>ナナ</t>
    </rPh>
    <rPh sb="1" eb="2">
      <t>ツギ</t>
    </rPh>
    <rPh sb="2" eb="3">
      <t>ダイ</t>
    </rPh>
    <phoneticPr fontId="2"/>
  </si>
  <si>
    <t>リトルイーグルス</t>
    <phoneticPr fontId="2"/>
  </si>
  <si>
    <t>柏ビクトリーＪｒ</t>
    <rPh sb="0" eb="1">
      <t>カシワ</t>
    </rPh>
    <phoneticPr fontId="2"/>
  </si>
  <si>
    <t>豊上ジュニアーズ</t>
    <rPh sb="0" eb="2">
      <t>トヨガミ</t>
    </rPh>
    <phoneticPr fontId="2"/>
  </si>
  <si>
    <t>第12回沼南近隣少年野球大会(低学年)</t>
    <rPh sb="0" eb="1">
      <t>ダイ</t>
    </rPh>
    <rPh sb="3" eb="4">
      <t>カイ</t>
    </rPh>
    <rPh sb="4" eb="6">
      <t>ショウナン</t>
    </rPh>
    <rPh sb="6" eb="8">
      <t>キンリン</t>
    </rPh>
    <rPh sb="8" eb="10">
      <t>ショウネン</t>
    </rPh>
    <rPh sb="10" eb="12">
      <t>ヤキュウ</t>
    </rPh>
    <rPh sb="12" eb="14">
      <t>タイカイ</t>
    </rPh>
    <rPh sb="15" eb="18">
      <t>テイガクネン</t>
    </rPh>
    <phoneticPr fontId="2"/>
  </si>
  <si>
    <t>○</t>
    <phoneticPr fontId="2"/>
  </si>
  <si>
    <t>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</si>
</sst>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* #,##0.00_ ;_ * \-#,##0.00_ ;_ * &quot;&quot;_ ;_ @_ "/>
    <numFmt numFmtId="177" formatCode="_ * #,##0_ ;_ * \-#,##0_ ;_ * &quot;&quot;_ ;_ @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medium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medium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2" xfId="0" applyFont="1" applyFill="1" applyBorder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2" xfId="0" applyFont="1" applyFill="1" applyBorder="1" applyAlignment="1">
      <alignment horizontal="center" vertical="center" shrinkToFit="1"/>
    </xf>
    <xf numFmtId="0" fontId="4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quotePrefix="1" applyFont="1" applyFill="1" applyBorder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5" fillId="0" borderId="4" xfId="0" applyNumberFormat="1" applyFont="1" applyFill="1" applyBorder="1" applyAlignment="1">
      <alignment vertical="center" shrinkToFit="1"/>
    </xf>
    <xf numFmtId="0" fontId="5" fillId="0" borderId="5" xfId="0" applyNumberFormat="1" applyFont="1" applyFill="1" applyBorder="1" applyAlignment="1">
      <alignment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177" fontId="4" fillId="0" borderId="1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center" vertical="center" shrinkToFit="1"/>
    </xf>
    <xf numFmtId="177" fontId="4" fillId="0" borderId="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 shrinkToFit="1"/>
    </xf>
    <xf numFmtId="0" fontId="0" fillId="0" borderId="10" xfId="0" applyFill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0" xfId="0" applyBorder="1">
      <alignment vertical="center"/>
    </xf>
    <xf numFmtId="0" fontId="0" fillId="0" borderId="0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right" vertical="center"/>
    </xf>
    <xf numFmtId="0" fontId="0" fillId="0" borderId="15" xfId="0" applyBorder="1">
      <alignment vertical="center"/>
    </xf>
    <xf numFmtId="0" fontId="10" fillId="0" borderId="2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0" fillId="0" borderId="16" xfId="0" applyFill="1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>
      <alignment vertical="center"/>
    </xf>
    <xf numFmtId="0" fontId="0" fillId="0" borderId="1" xfId="0" applyBorder="1">
      <alignment vertical="center"/>
    </xf>
    <xf numFmtId="0" fontId="0" fillId="0" borderId="17" xfId="0" applyBorder="1">
      <alignment vertical="center"/>
    </xf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8" xfId="0" applyBorder="1">
      <alignment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Border="1">
      <alignment vertical="center"/>
    </xf>
    <xf numFmtId="0" fontId="11" fillId="2" borderId="2" xfId="0" applyFont="1" applyFill="1" applyBorder="1" applyAlignment="1">
      <alignment horizontal="center" vertical="center" shrinkToFit="1"/>
    </xf>
    <xf numFmtId="0" fontId="11" fillId="3" borderId="2" xfId="0" applyFont="1" applyFill="1" applyBorder="1" applyAlignment="1">
      <alignment horizontal="center" vertical="center" shrinkToFit="1"/>
    </xf>
    <xf numFmtId="0" fontId="5" fillId="0" borderId="7" xfId="0" applyNumberFormat="1" applyFont="1" applyFill="1" applyBorder="1" applyAlignment="1">
      <alignment horizontal="center" vertical="center" shrinkToFit="1"/>
    </xf>
    <xf numFmtId="0" fontId="5" fillId="0" borderId="8" xfId="0" applyNumberFormat="1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8" fillId="0" borderId="2" xfId="0" applyFont="1" applyBorder="1" applyAlignment="1">
      <alignment horizontal="right" vertical="center" shrinkToFit="1"/>
    </xf>
    <xf numFmtId="0" fontId="8" fillId="0" borderId="13" xfId="0" applyFont="1" applyFill="1" applyBorder="1" applyAlignment="1">
      <alignment horizontal="left" vertical="center" shrinkToFit="1"/>
    </xf>
    <xf numFmtId="0" fontId="8" fillId="0" borderId="6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 shrinkToFit="1"/>
    </xf>
    <xf numFmtId="0" fontId="8" fillId="0" borderId="11" xfId="0" applyFont="1" applyFill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</cellXfs>
  <cellStyles count="1">
    <cellStyle name="標準" xfId="0" builtinId="0"/>
  </cellStyles>
  <dxfs count="27"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tabSelected="1" workbookViewId="0">
      <selection sqref="A1:AI1"/>
    </sheetView>
  </sheetViews>
  <sheetFormatPr defaultRowHeight="13.5"/>
  <cols>
    <col min="1" max="1" width="22.625" customWidth="1"/>
    <col min="2" max="35" width="3.625" customWidth="1"/>
    <col min="36" max="36" width="2.625" customWidth="1"/>
    <col min="37" max="60" width="5.625" customWidth="1"/>
  </cols>
  <sheetData>
    <row r="1" spans="1:38" ht="30" customHeight="1">
      <c r="A1" s="50" t="s">
        <v>49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16"/>
    </row>
    <row r="2" spans="1:38" ht="15.6" customHeight="1">
      <c r="A2" s="20" t="s">
        <v>15</v>
      </c>
      <c r="B2" s="7"/>
      <c r="C2" s="8"/>
      <c r="D2" s="8"/>
      <c r="E2" s="8"/>
      <c r="F2" s="8"/>
      <c r="G2" s="9"/>
      <c r="H2" s="9"/>
      <c r="I2" s="9"/>
      <c r="J2" s="9"/>
      <c r="K2" s="10"/>
      <c r="L2" s="10"/>
      <c r="M2" s="10"/>
      <c r="N2" s="10"/>
      <c r="O2" s="19"/>
      <c r="P2" s="19"/>
      <c r="Q2" s="19"/>
      <c r="R2" s="19"/>
      <c r="S2" s="19"/>
      <c r="T2" s="10"/>
      <c r="U2" s="10"/>
      <c r="V2" s="10"/>
      <c r="W2" s="10"/>
      <c r="X2" s="10"/>
      <c r="Y2" s="17"/>
      <c r="Z2" s="1" t="str">
        <f>IF(Z1=AA1,"","計算間違い")</f>
        <v/>
      </c>
      <c r="AA2" s="11"/>
      <c r="AB2" s="11"/>
      <c r="AC2" s="12" t="s">
        <v>11</v>
      </c>
      <c r="AD2" s="12" t="s">
        <v>12</v>
      </c>
      <c r="AE2" s="12" t="s">
        <v>13</v>
      </c>
      <c r="AF2" s="11"/>
      <c r="AG2" s="11"/>
      <c r="AH2" s="11"/>
      <c r="AI2" s="11"/>
      <c r="AJ2" s="5"/>
      <c r="AK2" s="5"/>
      <c r="AL2" s="5"/>
    </row>
    <row r="3" spans="1:38" ht="15.6" customHeight="1">
      <c r="A3" s="31"/>
      <c r="B3" s="51" t="str">
        <f>+A4</f>
        <v>取手ダイヤモンドキッズ</v>
      </c>
      <c r="C3" s="52"/>
      <c r="D3" s="52"/>
      <c r="E3" s="53"/>
      <c r="F3" s="51" t="str">
        <f>+A5</f>
        <v>湖北フレンズ</v>
      </c>
      <c r="G3" s="52"/>
      <c r="H3" s="52"/>
      <c r="I3" s="53"/>
      <c r="J3" s="51" t="str">
        <f>+A6</f>
        <v>ブラックバード</v>
      </c>
      <c r="K3" s="52"/>
      <c r="L3" s="52"/>
      <c r="M3" s="53"/>
      <c r="N3" s="51" t="str">
        <f>+A7</f>
        <v>新柏ツインズ</v>
      </c>
      <c r="O3" s="52"/>
      <c r="P3" s="52"/>
      <c r="Q3" s="53"/>
      <c r="R3" s="51" t="str">
        <f>+A8</f>
        <v>増尾レッドスターズ</v>
      </c>
      <c r="S3" s="52"/>
      <c r="T3" s="52"/>
      <c r="U3" s="53"/>
      <c r="V3" s="3" t="s">
        <v>0</v>
      </c>
      <c r="W3" s="3" t="s">
        <v>1</v>
      </c>
      <c r="X3" s="3" t="s">
        <v>2</v>
      </c>
      <c r="Y3" s="3" t="s">
        <v>3</v>
      </c>
      <c r="Z3" s="3" t="s">
        <v>4</v>
      </c>
      <c r="AA3" s="3" t="s">
        <v>5</v>
      </c>
      <c r="AB3" s="3" t="s">
        <v>6</v>
      </c>
      <c r="AC3" s="3" t="s">
        <v>7</v>
      </c>
      <c r="AD3" s="3" t="s">
        <v>8</v>
      </c>
      <c r="AE3" s="3" t="s">
        <v>9</v>
      </c>
      <c r="AF3" s="3" t="s">
        <v>14</v>
      </c>
      <c r="AG3" s="5"/>
      <c r="AH3" s="5"/>
      <c r="AI3" s="5"/>
      <c r="AJ3" s="5"/>
      <c r="AK3" s="5"/>
      <c r="AL3" s="5"/>
    </row>
    <row r="4" spans="1:38" ht="15.6" customHeight="1">
      <c r="A4" s="32" t="s">
        <v>30</v>
      </c>
      <c r="B4" s="47"/>
      <c r="C4" s="48"/>
      <c r="D4" s="48"/>
      <c r="E4" s="49"/>
      <c r="F4" s="18" t="s">
        <v>51</v>
      </c>
      <c r="G4" s="13">
        <f>IF(E5="","",E5)</f>
        <v>6</v>
      </c>
      <c r="H4" s="33" t="s">
        <v>19</v>
      </c>
      <c r="I4" s="14">
        <f>IF(C5="","",C5)</f>
        <v>8</v>
      </c>
      <c r="J4" s="18" t="s">
        <v>51</v>
      </c>
      <c r="K4" s="13">
        <f>IF(E6="","",E6)</f>
        <v>12</v>
      </c>
      <c r="L4" s="13" t="s">
        <v>19</v>
      </c>
      <c r="M4" s="14">
        <f>IF(C6="","",C6)</f>
        <v>13</v>
      </c>
      <c r="N4" s="18"/>
      <c r="O4" s="13" t="str">
        <f>IF(E7="","",E7)</f>
        <v/>
      </c>
      <c r="P4" s="13" t="s">
        <v>19</v>
      </c>
      <c r="Q4" s="14" t="str">
        <f>IF(C7="","",C7)</f>
        <v/>
      </c>
      <c r="R4" s="18"/>
      <c r="S4" s="13" t="str">
        <f>IF(E8="","",E8)</f>
        <v/>
      </c>
      <c r="T4" s="13" t="s">
        <v>19</v>
      </c>
      <c r="U4" s="14" t="str">
        <f>IF(C8="","",C8)</f>
        <v/>
      </c>
      <c r="V4" s="15">
        <f>IF(G4&gt;I4,1,0)+IF(K4&gt;M4,1,0)+IF(O4&gt;Q4,1,0)+IF(S4&gt;U4,1,0)</f>
        <v>0</v>
      </c>
      <c r="W4" s="6">
        <f>IF(G4&lt;I4,1,0)+IF(K4&lt;M4,1,0)+IF(O4&lt;Q4,1,0)+IF(S4&lt;U4,1,0)</f>
        <v>2</v>
      </c>
      <c r="X4" s="6">
        <f>+IF(AND(ISNUMBER(G4),G4=I4),1,)+IF(AND(ISNUMBER(K4),K4=M4),1,0)+IF(AND(ISNUMBER(O4),O4=Q4),1,0)+IF(AND(ISNUMBER(S4),S4=U4),1,0)</f>
        <v>0</v>
      </c>
      <c r="Y4" s="6">
        <f>V4*2</f>
        <v>0</v>
      </c>
      <c r="Z4" s="6">
        <f>W4*0</f>
        <v>0</v>
      </c>
      <c r="AA4" s="6">
        <f>X4*1</f>
        <v>0</v>
      </c>
      <c r="AB4" s="6">
        <f>Y4+Z4+AA4</f>
        <v>0</v>
      </c>
      <c r="AC4" s="6">
        <f>IF(ISNUMBER(G4),G4,0)+IF(ISNUMBER(K4),K4,0)+IF(ISNUMBER(O4),O4,0)+IF(ISNUMBER(S4),S4,0)</f>
        <v>18</v>
      </c>
      <c r="AD4" s="6">
        <f>IF(ISNUMBER(I4),I4,0)+IF(ISNUMBER(M4),M4,0)+IF(ISNUMBER(Q4),Q4,0)+IF(ISNUMBER(U4),U4,0)</f>
        <v>21</v>
      </c>
      <c r="AE4" s="6">
        <f>AC4-AD4</f>
        <v>-3</v>
      </c>
      <c r="AF4" s="4"/>
      <c r="AG4" s="5"/>
      <c r="AH4" s="5"/>
      <c r="AI4" s="5"/>
      <c r="AJ4" s="5"/>
      <c r="AK4" s="5"/>
      <c r="AL4" s="5"/>
    </row>
    <row r="5" spans="1:38" ht="15.6" customHeight="1">
      <c r="A5" s="32" t="s">
        <v>31</v>
      </c>
      <c r="B5" s="18" t="s">
        <v>50</v>
      </c>
      <c r="C5" s="13">
        <v>8</v>
      </c>
      <c r="D5" s="33" t="s">
        <v>19</v>
      </c>
      <c r="E5" s="14">
        <v>6</v>
      </c>
      <c r="F5" s="47"/>
      <c r="G5" s="48"/>
      <c r="H5" s="48"/>
      <c r="I5" s="49"/>
      <c r="J5" s="18"/>
      <c r="K5" s="13" t="str">
        <f>IF(I6="","",I6)</f>
        <v/>
      </c>
      <c r="L5" s="13" t="s">
        <v>19</v>
      </c>
      <c r="M5" s="14" t="str">
        <f>IF(G6="","",G6)</f>
        <v/>
      </c>
      <c r="N5" s="18"/>
      <c r="O5" s="13" t="str">
        <f>IF(I7="","",I7)</f>
        <v/>
      </c>
      <c r="P5" s="13" t="s">
        <v>19</v>
      </c>
      <c r="Q5" s="14" t="str">
        <f>IF(G7="","",G7)</f>
        <v/>
      </c>
      <c r="R5" s="18"/>
      <c r="S5" s="13" t="str">
        <f>IF(I8="","",I8)</f>
        <v/>
      </c>
      <c r="T5" s="13" t="s">
        <v>19</v>
      </c>
      <c r="U5" s="14" t="str">
        <f>IF(G8="","",G8)</f>
        <v/>
      </c>
      <c r="V5" s="15">
        <f>IF(C5&gt;E5,1,0)+IF(K5&gt;M5,1,0)+IF(O5&gt;Q5,1,0)+IF(S5&gt;U5,1,0)</f>
        <v>1</v>
      </c>
      <c r="W5" s="6">
        <f>IF(C5&lt;E5,1,0)+IF(K5&lt;M5,1,0)+IF(O5&lt;Q5,1,0)+IF(S5&lt;U5,1,0)</f>
        <v>0</v>
      </c>
      <c r="X5" s="6">
        <f>IF(AND(ISNUMBER(C5),C5=E5),1,0)+IF(AND(ISNUMBER(K5),K5=M5),1,0)+IF(AND(ISNUMBER(O5),O5=Q5),1,0)+IF(AND(ISNUMBER(S5),S5=U5),1,0)</f>
        <v>0</v>
      </c>
      <c r="Y5" s="6">
        <f>V5*2</f>
        <v>2</v>
      </c>
      <c r="Z5" s="6">
        <f>W5*0</f>
        <v>0</v>
      </c>
      <c r="AA5" s="6">
        <f>X5*1</f>
        <v>0</v>
      </c>
      <c r="AB5" s="6">
        <f>Y5+Z5+AA5</f>
        <v>2</v>
      </c>
      <c r="AC5" s="6">
        <f>IF(ISNUMBER(C5),C5,0)+IF(ISNUMBER(K5),K5,0)+IF(ISNUMBER(O5),O5,0)+IF(ISNUMBER(S5),S5,0)</f>
        <v>8</v>
      </c>
      <c r="AD5" s="6">
        <f>IF(ISNUMBER(E5),E5,0)+IF(ISNUMBER(M5),M5,0)+IF(ISNUMBER(Q5),Q5,0)+IF(ISNUMBER(U5),U5,0)</f>
        <v>6</v>
      </c>
      <c r="AE5" s="6">
        <f>AC5-AD5</f>
        <v>2</v>
      </c>
      <c r="AF5" s="4"/>
      <c r="AG5" s="5"/>
      <c r="AH5" s="5"/>
      <c r="AI5" s="5"/>
      <c r="AJ5" s="5"/>
      <c r="AK5" s="5"/>
      <c r="AL5" s="5"/>
    </row>
    <row r="6" spans="1:38" ht="15.6" customHeight="1">
      <c r="A6" s="32" t="s">
        <v>32</v>
      </c>
      <c r="B6" s="18" t="s">
        <v>50</v>
      </c>
      <c r="C6" s="13">
        <v>13</v>
      </c>
      <c r="D6" s="33" t="s" ph="1">
        <v>19</v>
      </c>
      <c r="E6" s="14">
        <v>12</v>
      </c>
      <c r="F6" s="18"/>
      <c r="G6" s="13"/>
      <c r="H6" s="33" t="s">
        <v>19</v>
      </c>
      <c r="I6" s="14"/>
      <c r="J6" s="47"/>
      <c r="K6" s="48"/>
      <c r="L6" s="48"/>
      <c r="M6" s="49"/>
      <c r="N6" s="18"/>
      <c r="O6" s="13" t="str">
        <f>IF(M7="","",M7)</f>
        <v/>
      </c>
      <c r="P6" s="13" t="s">
        <v>19</v>
      </c>
      <c r="Q6" s="14" t="str">
        <f>IF(K7="","",K7)</f>
        <v/>
      </c>
      <c r="R6" s="18"/>
      <c r="S6" s="13" t="str">
        <f>IF(M8="","",M8)</f>
        <v/>
      </c>
      <c r="T6" s="13" t="s">
        <v>19</v>
      </c>
      <c r="U6" s="14" t="str">
        <f>IF(K8="","",K8)</f>
        <v/>
      </c>
      <c r="V6" s="15">
        <f>IF(C6&gt;E6,1,0)+IF(G6&gt;I6,1,0)+IF(O6&gt;Q6,1,0)+IF(S6&gt;U6,1,0)</f>
        <v>1</v>
      </c>
      <c r="W6" s="6">
        <f>IF(C6&lt;E6,1,0)+IF(G6&lt;I6,1,0)+IF(O6&lt;Q6,1,0)+IF(S6&lt;U6,1,0)</f>
        <v>0</v>
      </c>
      <c r="X6" s="6">
        <f>IF(AND(ISNUMBER(C6),C6=E6),1,0)+IF(AND(ISNUMBER(G6),G6=I6),1,)+IF(AND(ISNUMBER(O6),O6=Q6),1,0)+IF(AND(ISNUMBER(S6),S6=U6),1,0)</f>
        <v>0</v>
      </c>
      <c r="Y6" s="6">
        <f>V6*2</f>
        <v>2</v>
      </c>
      <c r="Z6" s="6">
        <f>W6*0</f>
        <v>0</v>
      </c>
      <c r="AA6" s="6">
        <f>X6*1</f>
        <v>0</v>
      </c>
      <c r="AB6" s="6">
        <f>Y6+Z6+AA6</f>
        <v>2</v>
      </c>
      <c r="AC6" s="6">
        <f>IF(ISNUMBER(C6),C6,0)+IF(ISNUMBER(G6),G6,0)+IF(ISNUMBER(O6),O6,0)+IF(ISNUMBER(S6),S6,0)</f>
        <v>13</v>
      </c>
      <c r="AD6" s="6">
        <f>IF(ISNUMBER(E6),E6,0)+IF(ISNUMBER(I6),I6,0)+IF(ISNUMBER(Q6),Q6,0)+IF(ISNUMBER(U6),U6,0)</f>
        <v>12</v>
      </c>
      <c r="AE6" s="6">
        <f>AC6-AD6</f>
        <v>1</v>
      </c>
      <c r="AF6" s="4"/>
      <c r="AG6" s="5"/>
      <c r="AH6" s="5"/>
      <c r="AI6" s="5"/>
      <c r="AJ6" s="5"/>
      <c r="AK6" s="5"/>
      <c r="AL6" s="5"/>
    </row>
    <row r="7" spans="1:38" ht="15.6" customHeight="1">
      <c r="A7" s="32" t="s">
        <v>33</v>
      </c>
      <c r="B7" s="18"/>
      <c r="C7" s="13"/>
      <c r="D7" s="33" t="s" ph="1">
        <v>19</v>
      </c>
      <c r="E7" s="14"/>
      <c r="F7" s="18"/>
      <c r="G7" s="13"/>
      <c r="H7" s="33" t="s">
        <v>19</v>
      </c>
      <c r="I7" s="14"/>
      <c r="J7" s="18"/>
      <c r="K7" s="13"/>
      <c r="L7" s="33" t="s">
        <v>19</v>
      </c>
      <c r="M7" s="14"/>
      <c r="N7" s="47"/>
      <c r="O7" s="48"/>
      <c r="P7" s="48"/>
      <c r="Q7" s="49"/>
      <c r="R7" s="18" t="s">
        <v>51</v>
      </c>
      <c r="S7" s="13">
        <f>IF(Q8="","",Q8)</f>
        <v>4</v>
      </c>
      <c r="T7" s="13" t="s">
        <v>19</v>
      </c>
      <c r="U7" s="14">
        <f>IF(O8="","",O8)</f>
        <v>5</v>
      </c>
      <c r="V7" s="15">
        <f>IF(C7&gt;E7,1,0)+IF(G7&gt;I7,1,0)+IF(K7&gt;M7,1,0)+IF(S7&gt;U7,1,0)</f>
        <v>0</v>
      </c>
      <c r="W7" s="6">
        <f>IF(C7&lt;E7,1,0)+IF(G7&lt;I7,1,0)+IF(K7&lt;M7,1,0)+IF(S7&lt;U7,1,0)</f>
        <v>1</v>
      </c>
      <c r="X7" s="6">
        <f>IF(AND(ISNUMBER(C7),C7=E7),1,0)+IF(AND(ISNUMBER(G7),G7=I7),1,)+IF(AND(ISNUMBER(K7),K7=M7),1,0)+IF(AND(ISNUMBER(S7),S7=U7),1,0)</f>
        <v>0</v>
      </c>
      <c r="Y7" s="6">
        <f>V7*2</f>
        <v>0</v>
      </c>
      <c r="Z7" s="6">
        <f>W7*0</f>
        <v>0</v>
      </c>
      <c r="AA7" s="6">
        <f>X7*1</f>
        <v>0</v>
      </c>
      <c r="AB7" s="6">
        <f>Y7+Z7+AA7</f>
        <v>0</v>
      </c>
      <c r="AC7" s="6">
        <f>IF(ISNUMBER(C7),C7,0)+IF(ISNUMBER(G7),G7,0)+IF(ISNUMBER(K7),K7,0)+IF(ISNUMBER(S7),S7,0)</f>
        <v>4</v>
      </c>
      <c r="AD7" s="6">
        <f>IF(ISNUMBER(E7),E7,0)+IF(ISNUMBER(I7),I7,0)+IF(ISNUMBER(M7),M7,0)+IF(ISNUMBER(U7),U7,0)</f>
        <v>5</v>
      </c>
      <c r="AE7" s="6">
        <f>AC7-AD7</f>
        <v>-1</v>
      </c>
      <c r="AF7" s="4"/>
      <c r="AG7" s="5"/>
      <c r="AH7" s="5"/>
      <c r="AI7" s="5"/>
      <c r="AJ7" s="5"/>
      <c r="AK7" s="5"/>
      <c r="AL7" s="5"/>
    </row>
    <row r="8" spans="1:38" ht="15.6" customHeight="1">
      <c r="A8" s="32" t="s">
        <v>20</v>
      </c>
      <c r="B8" s="18"/>
      <c r="C8" s="13"/>
      <c r="D8" s="33" t="s" ph="1">
        <v>19</v>
      </c>
      <c r="E8" s="14"/>
      <c r="F8" s="18"/>
      <c r="G8" s="13"/>
      <c r="H8" s="33" t="s">
        <v>19</v>
      </c>
      <c r="I8" s="14"/>
      <c r="J8" s="18"/>
      <c r="K8" s="13"/>
      <c r="L8" s="33" t="s">
        <v>19</v>
      </c>
      <c r="M8" s="14"/>
      <c r="N8" s="18" t="s">
        <v>50</v>
      </c>
      <c r="O8" s="13">
        <v>5</v>
      </c>
      <c r="P8" s="33" t="s">
        <v>19</v>
      </c>
      <c r="Q8" s="14">
        <v>4</v>
      </c>
      <c r="R8" s="47"/>
      <c r="S8" s="48"/>
      <c r="T8" s="48"/>
      <c r="U8" s="49"/>
      <c r="V8" s="15">
        <f>IF(C8&gt;E8,1,0)+IF(G8&gt;I8,1,0)+IF(K8&gt;M8,1,0)+IF(O8&gt;Q8,1,0)</f>
        <v>1</v>
      </c>
      <c r="W8" s="6">
        <f>IF(C8&lt;E8,1,0)+IF(G8&lt;I8,1,0)+IF(K8&lt;M8,1,0)+IF(O8&lt;Q8,1,0)</f>
        <v>0</v>
      </c>
      <c r="X8" s="6">
        <f>IF(AND(ISNUMBER(C8),C8=E8),1,0)+IF(AND(ISNUMBER(G8),G8=I8),1,)+IF(AND(ISNUMBER(K8),K8=M8),1,0)+IF(AND(ISNUMBER(O8),O8=Q8),1,0)</f>
        <v>0</v>
      </c>
      <c r="Y8" s="6">
        <f>V8*2</f>
        <v>2</v>
      </c>
      <c r="Z8" s="6">
        <f>W8*0</f>
        <v>0</v>
      </c>
      <c r="AA8" s="6">
        <f>X8*1</f>
        <v>0</v>
      </c>
      <c r="AB8" s="6">
        <f>Y8+Z8+AA8</f>
        <v>2</v>
      </c>
      <c r="AC8" s="6">
        <f>IF(ISNUMBER(C8),C8,0)+IF(ISNUMBER(G8),G8,0)+IF(ISNUMBER(K8),K8,0)+IF(ISNUMBER(O8),O8,0)</f>
        <v>5</v>
      </c>
      <c r="AD8" s="6">
        <f>IF(ISNUMBER(E8),E8,0)+IF(ISNUMBER(I8),I8,0)+IF(ISNUMBER(M8),M8,0)+IF(ISNUMBER(Q8),Q8,0)</f>
        <v>4</v>
      </c>
      <c r="AE8" s="6">
        <f>AC8-AD8</f>
        <v>1</v>
      </c>
      <c r="AF8" s="4"/>
      <c r="AG8" s="5"/>
      <c r="AH8" s="5"/>
      <c r="AI8" s="5"/>
      <c r="AJ8" s="5"/>
      <c r="AK8" s="5"/>
      <c r="AL8" s="5"/>
    </row>
    <row r="9" spans="1:38" ht="15.6" customHeight="1">
      <c r="A9" s="20" t="s">
        <v>16</v>
      </c>
      <c r="B9" s="7"/>
      <c r="C9" s="8"/>
      <c r="D9" s="8"/>
      <c r="E9" s="8"/>
      <c r="F9" s="8"/>
      <c r="G9" s="9"/>
      <c r="H9" s="9"/>
      <c r="I9" s="9"/>
      <c r="J9" s="9"/>
      <c r="K9" s="10"/>
      <c r="L9" s="10"/>
      <c r="M9" s="10"/>
      <c r="N9" s="10"/>
      <c r="O9" s="19"/>
      <c r="P9" s="19"/>
      <c r="Q9" s="19"/>
      <c r="R9" s="19"/>
      <c r="S9" s="19"/>
      <c r="T9" s="10"/>
      <c r="U9" s="10"/>
      <c r="V9" s="1"/>
      <c r="W9" s="11"/>
      <c r="X9" s="11"/>
      <c r="Y9" s="12" t="s">
        <v>11</v>
      </c>
      <c r="Z9" s="12" t="s">
        <v>12</v>
      </c>
      <c r="AA9" s="12" t="s">
        <v>13</v>
      </c>
      <c r="AB9" s="11"/>
      <c r="AC9" s="11"/>
      <c r="AD9" s="11"/>
      <c r="AE9" s="11"/>
      <c r="AF9" s="11"/>
      <c r="AG9" s="11"/>
      <c r="AH9" s="11"/>
      <c r="AI9" s="11"/>
      <c r="AJ9" s="11"/>
      <c r="AK9" s="5"/>
      <c r="AL9" s="5"/>
    </row>
    <row r="10" spans="1:38" ht="15.6" customHeight="1">
      <c r="A10" s="2"/>
      <c r="B10" s="51" t="str">
        <f>+A11</f>
        <v>清水口ファイターズ</v>
      </c>
      <c r="C10" s="52"/>
      <c r="D10" s="52"/>
      <c r="E10" s="53"/>
      <c r="F10" s="51" t="str">
        <f>+A12</f>
        <v>サンスパッツ</v>
      </c>
      <c r="G10" s="52"/>
      <c r="H10" s="52"/>
      <c r="I10" s="53"/>
      <c r="J10" s="51" t="str">
        <f>+A13</f>
        <v>加賀シャトルズ</v>
      </c>
      <c r="K10" s="52"/>
      <c r="L10" s="52"/>
      <c r="M10" s="53"/>
      <c r="N10" s="51" t="str">
        <f>+A14</f>
        <v>沼南フラワーズ</v>
      </c>
      <c r="O10" s="52"/>
      <c r="P10" s="52"/>
      <c r="Q10" s="53"/>
      <c r="R10" s="51" t="str">
        <f>+A15</f>
        <v>松葉ニューセラミックス</v>
      </c>
      <c r="S10" s="52"/>
      <c r="T10" s="52"/>
      <c r="U10" s="53"/>
      <c r="V10" s="51" t="str">
        <f>+A16</f>
        <v>柏ヤンガーズ</v>
      </c>
      <c r="W10" s="52"/>
      <c r="X10" s="52"/>
      <c r="Y10" s="53"/>
      <c r="Z10" s="3" t="s">
        <v>0</v>
      </c>
      <c r="AA10" s="3" t="s">
        <v>1</v>
      </c>
      <c r="AB10" s="3" t="s">
        <v>2</v>
      </c>
      <c r="AC10" s="3" t="s">
        <v>3</v>
      </c>
      <c r="AD10" s="3" t="s">
        <v>5</v>
      </c>
      <c r="AE10" s="3" t="s">
        <v>6</v>
      </c>
      <c r="AF10" s="3" t="s">
        <v>7</v>
      </c>
      <c r="AG10" s="3" t="s">
        <v>8</v>
      </c>
      <c r="AH10" s="3" t="s">
        <v>9</v>
      </c>
      <c r="AI10" s="3" t="s">
        <v>14</v>
      </c>
      <c r="AJ10" s="5"/>
      <c r="AK10" s="5"/>
      <c r="AL10" s="5"/>
    </row>
    <row r="11" spans="1:38" ht="15.6" customHeight="1">
      <c r="A11" s="32" t="s">
        <v>34</v>
      </c>
      <c r="B11" s="47"/>
      <c r="C11" s="48"/>
      <c r="D11" s="48"/>
      <c r="E11" s="49"/>
      <c r="F11" s="18"/>
      <c r="G11" s="13" t="str">
        <f>IF(E12="","",E12)</f>
        <v/>
      </c>
      <c r="H11" s="33" t="s">
        <v>10</v>
      </c>
      <c r="I11" s="14" t="str">
        <f>IF(C12="","",C12)</f>
        <v/>
      </c>
      <c r="J11" s="18" t="s">
        <v>51</v>
      </c>
      <c r="K11" s="13">
        <f>IF(E13="","",E13)</f>
        <v>4</v>
      </c>
      <c r="L11" s="33" t="s">
        <v>10</v>
      </c>
      <c r="M11" s="14">
        <f>IF(C13="","",C13)</f>
        <v>5</v>
      </c>
      <c r="N11" s="18"/>
      <c r="O11" s="13" t="str">
        <f>IF(E14="","",E14)</f>
        <v/>
      </c>
      <c r="P11" s="33" t="s">
        <v>10</v>
      </c>
      <c r="Q11" s="14" t="str">
        <f>IF(C14="","",C14)</f>
        <v/>
      </c>
      <c r="R11" s="18"/>
      <c r="S11" s="13" t="str">
        <f>IF(E15="","",E15)</f>
        <v/>
      </c>
      <c r="T11" s="33" t="s">
        <v>10</v>
      </c>
      <c r="U11" s="14" t="str">
        <f>IF(C15="","",C15)</f>
        <v/>
      </c>
      <c r="V11" s="18" t="s">
        <v>51</v>
      </c>
      <c r="W11" s="13">
        <f>IF(E16="","",E16)</f>
        <v>1</v>
      </c>
      <c r="X11" s="33" t="s">
        <v>10</v>
      </c>
      <c r="Y11" s="14">
        <f>IF(C16="","",C16)</f>
        <v>11</v>
      </c>
      <c r="Z11" s="15">
        <f>IF(G11&gt;I11,1,0)+IF(K11&gt;M11,1,0)+IF(O11&gt;Q11,1,0)+IF(S11&gt;U11,1,0)+IF(W11&gt;Y11,1,0)</f>
        <v>0</v>
      </c>
      <c r="AA11" s="6">
        <f>IF(G11&lt;I11,1,0)+IF(K11&lt;M11,1,0)+IF(O11&lt;Q11,1,0)+IF(S11&lt;U11,1,0)+IF(W11&lt;Y11,1,0)</f>
        <v>2</v>
      </c>
      <c r="AB11" s="6">
        <f>IF(AND(ISNUMBER(G11),G11=I11),1,0)+IF(AND(ISNUMBER(K11),K11=M11),1,)+IF(AND(ISNUMBER(O11),O11=Q11),1,0)+IF(AND(ISNUMBER(S11),S11=U11),1,0)+IF(AND(ISNUMBER(W11),W11=Y11),1,0)</f>
        <v>0</v>
      </c>
      <c r="AC11" s="6">
        <f t="shared" ref="AC11:AC16" si="0">Z11*2</f>
        <v>0</v>
      </c>
      <c r="AD11" s="6">
        <f t="shared" ref="AD11:AD16" si="1">AB11*1</f>
        <v>0</v>
      </c>
      <c r="AE11" s="6">
        <f t="shared" ref="AE11:AE16" si="2">AC11+AD11</f>
        <v>0</v>
      </c>
      <c r="AF11" s="6">
        <f>IF(ISNUMBER(G11),G11,0)+IF(ISNUMBER(K11),K11,0)+IF(ISNUMBER(O11),O11,0)+IF(ISNUMBER(S11),S11,0)+IF(ISNUMBER(W11),W11,0)</f>
        <v>5</v>
      </c>
      <c r="AG11" s="6">
        <f>IF(ISNUMBER(I11),I11,0)+IF(ISNUMBER(M11),M11,0)+IF(ISNUMBER(Q11),Q11,0)+IF(ISNUMBER(U11),U11,0)+IF(ISNUMBER(Y11),Y11,0)</f>
        <v>16</v>
      </c>
      <c r="AH11" s="6">
        <f t="shared" ref="AH11:AH16" si="3">AF11-AG11</f>
        <v>-11</v>
      </c>
      <c r="AI11" s="4"/>
      <c r="AJ11" s="5"/>
      <c r="AK11" s="5"/>
      <c r="AL11" s="5"/>
    </row>
    <row r="12" spans="1:38" ht="15.6" customHeight="1">
      <c r="A12" s="32" t="s">
        <v>35</v>
      </c>
      <c r="B12" s="18"/>
      <c r="C12" s="13"/>
      <c r="D12" s="33" t="s">
        <v>10</v>
      </c>
      <c r="E12" s="14"/>
      <c r="F12" s="47"/>
      <c r="G12" s="48"/>
      <c r="H12" s="48"/>
      <c r="I12" s="49"/>
      <c r="J12" s="18"/>
      <c r="K12" s="13" t="str">
        <f>IF(I13="","",I13)</f>
        <v/>
      </c>
      <c r="L12" s="33" t="s">
        <v>10</v>
      </c>
      <c r="M12" s="14" t="str">
        <f>IF(G13="","",G13)</f>
        <v/>
      </c>
      <c r="N12" s="18" t="s">
        <v>51</v>
      </c>
      <c r="O12" s="13">
        <f>IF(I14="","",I14)</f>
        <v>4</v>
      </c>
      <c r="P12" s="33" t="s">
        <v>10</v>
      </c>
      <c r="Q12" s="14">
        <f>IF(G14="","",G14)</f>
        <v>9</v>
      </c>
      <c r="R12" s="18"/>
      <c r="S12" s="13" t="str">
        <f>IF(I15="","",I15)</f>
        <v/>
      </c>
      <c r="T12" s="33" t="s">
        <v>10</v>
      </c>
      <c r="U12" s="14" t="str">
        <f>IF(G15="","",G15)</f>
        <v/>
      </c>
      <c r="V12" s="18"/>
      <c r="W12" s="13" t="str">
        <f>IF(I16="","",I16)</f>
        <v/>
      </c>
      <c r="X12" s="33" t="s">
        <v>10</v>
      </c>
      <c r="Y12" s="14" t="str">
        <f>IF(G16="","",G16)</f>
        <v/>
      </c>
      <c r="Z12" s="15">
        <f>IF(C12&gt;E12,1,0)+IF(K12&gt;M12,1,0)+IF(O12&gt;Q12,1,0)+IF(S12&gt;U12,1,0)+IF(W12&gt;Y12,1,0)</f>
        <v>0</v>
      </c>
      <c r="AA12" s="6">
        <f>IF(C12&lt;E12,1,0)+IF(K12&lt;M12,1,0)+IF(O12&lt;Q12,1,0)+IF(S12&lt;U12,1,0)+IF(W12&lt;Y12,1,0)</f>
        <v>1</v>
      </c>
      <c r="AB12" s="6">
        <f>IF(AND(ISNUMBER(C12),C12=E12),1,0)+IF(AND(ISNUMBER(K12),K12=M12),1,)+IF(AND(ISNUMBER(O12),O12=Q12),1,0)+IF(AND(ISNUMBER(S12),S12=U12),1,0)+IF(AND(ISNUMBER(W12),W12=Y12),1,0)</f>
        <v>0</v>
      </c>
      <c r="AC12" s="6">
        <f t="shared" si="0"/>
        <v>0</v>
      </c>
      <c r="AD12" s="6">
        <f t="shared" si="1"/>
        <v>0</v>
      </c>
      <c r="AE12" s="6">
        <f t="shared" si="2"/>
        <v>0</v>
      </c>
      <c r="AF12" s="6">
        <f>IF(ISNUMBER(K12),K12,0)+IF(ISNUMBER(O12),O12,0)+IF(ISNUMBER(S12),S12,0)+IF(ISNUMBER(W12),W12,0)+IF(ISNUMBER(C12),C12,0)</f>
        <v>4</v>
      </c>
      <c r="AG12" s="6">
        <f>IF(ISNUMBER(M12),M12,0)+IF(ISNUMBER(Q12),Q12,0)+IF(ISNUMBER(Y12),Y12,0)+IF(ISNUMBER(U12),U12,0)+IF(ISNUMBER(E12),E12,0)</f>
        <v>9</v>
      </c>
      <c r="AH12" s="6">
        <f t="shared" si="3"/>
        <v>-5</v>
      </c>
      <c r="AI12" s="4"/>
      <c r="AJ12" s="5"/>
      <c r="AK12" s="5"/>
      <c r="AL12" s="5"/>
    </row>
    <row r="13" spans="1:38" ht="15.6" customHeight="1">
      <c r="A13" s="32" t="s">
        <v>36</v>
      </c>
      <c r="B13" s="18" t="s">
        <v>50</v>
      </c>
      <c r="C13" s="13">
        <v>5</v>
      </c>
      <c r="D13" s="33" t="s">
        <v>10</v>
      </c>
      <c r="E13" s="14">
        <v>4</v>
      </c>
      <c r="F13" s="18"/>
      <c r="G13" s="13"/>
      <c r="H13" s="33" t="s">
        <v>10</v>
      </c>
      <c r="I13" s="14"/>
      <c r="J13" s="47"/>
      <c r="K13" s="48"/>
      <c r="L13" s="48"/>
      <c r="M13" s="49"/>
      <c r="N13" s="18" t="s">
        <v>51</v>
      </c>
      <c r="O13" s="13">
        <f>IF(M14="","",M14)</f>
        <v>4</v>
      </c>
      <c r="P13" s="33" t="s">
        <v>10</v>
      </c>
      <c r="Q13" s="14">
        <f>IF(K14="","",K14)</f>
        <v>17</v>
      </c>
      <c r="R13" s="18"/>
      <c r="S13" s="13" t="str">
        <f>IF(M15="","",M15)</f>
        <v/>
      </c>
      <c r="T13" s="33" t="s">
        <v>10</v>
      </c>
      <c r="U13" s="14" t="str">
        <f>IF(K15="","",K15)</f>
        <v/>
      </c>
      <c r="V13" s="18"/>
      <c r="W13" s="13" t="str">
        <f>IF(M16="","",M16)</f>
        <v/>
      </c>
      <c r="X13" s="33" t="s">
        <v>10</v>
      </c>
      <c r="Y13" s="14" t="str">
        <f>IF(K16="","",K16)</f>
        <v/>
      </c>
      <c r="Z13" s="15">
        <f>IF(C13&gt;E13,1,0)+IF(G13&gt;I13,1,0)+IF(O13&gt;Q13,1,0)+IF(S13&gt;U13,1,0)+IF(W13&gt;Y13,1,0)</f>
        <v>1</v>
      </c>
      <c r="AA13" s="6">
        <f>IF(C13&lt;E13,1,0)+IF(G13&lt;I13,1,0)+IF(O13&lt;Q13,1,0)+IF(S13&lt;U13,1,0)+IF(W13&lt;Y13,1,0)</f>
        <v>1</v>
      </c>
      <c r="AB13" s="6">
        <f>IF(AND(ISNUMBER(C13),C13=E13),1,0)+IF(AND(ISNUMBER(G13),G13=I13),1,0)+IF(AND(ISNUMBER(O13),O13=Q13),1,0)+IF(AND(ISNUMBER(S13),S13=U13),1,0)+IF(AND(ISNUMBER(W13),W13=Y13),1,0)</f>
        <v>0</v>
      </c>
      <c r="AC13" s="6">
        <f t="shared" si="0"/>
        <v>2</v>
      </c>
      <c r="AD13" s="6">
        <f t="shared" si="1"/>
        <v>0</v>
      </c>
      <c r="AE13" s="6">
        <f t="shared" si="2"/>
        <v>2</v>
      </c>
      <c r="AF13" s="6">
        <f>IF(ISNUMBER(G13),G13,0)+IF(ISNUMBER(O13),O13,0)+IF(ISNUMBER(S13),S13,0)+IF(ISNUMBER(W13),W13,0)+IF(ISNUMBER(C13),C13,0)</f>
        <v>9</v>
      </c>
      <c r="AG13" s="6">
        <f>IF(ISNUMBER(I13),I13,0)+IF(ISNUMBER(Q13),Q13,0)+IF(ISNUMBER(U13),U13,0)+IF(ISNUMBER(Y13),Y13,0)+IF(ISNUMBER(E13),E13,0)</f>
        <v>21</v>
      </c>
      <c r="AH13" s="6">
        <f t="shared" si="3"/>
        <v>-12</v>
      </c>
      <c r="AI13" s="4"/>
      <c r="AJ13" s="5"/>
      <c r="AK13" s="5"/>
      <c r="AL13" s="5"/>
    </row>
    <row r="14" spans="1:38" ht="15.6" customHeight="1">
      <c r="A14" s="32" t="s">
        <v>37</v>
      </c>
      <c r="B14" s="18"/>
      <c r="C14" s="13"/>
      <c r="D14" s="33" t="s">
        <v>10</v>
      </c>
      <c r="E14" s="14"/>
      <c r="F14" s="18" t="s">
        <v>50</v>
      </c>
      <c r="G14" s="13">
        <v>9</v>
      </c>
      <c r="H14" s="33" t="s">
        <v>10</v>
      </c>
      <c r="I14" s="14">
        <v>4</v>
      </c>
      <c r="J14" s="18" t="s">
        <v>50</v>
      </c>
      <c r="K14" s="13">
        <v>17</v>
      </c>
      <c r="L14" s="33" t="s">
        <v>10</v>
      </c>
      <c r="M14" s="14">
        <v>4</v>
      </c>
      <c r="N14" s="47"/>
      <c r="O14" s="48"/>
      <c r="P14" s="48"/>
      <c r="Q14" s="49"/>
      <c r="R14" s="18"/>
      <c r="S14" s="13" t="str">
        <f>IF(Q15="","",Q15)</f>
        <v/>
      </c>
      <c r="T14" s="33" t="s">
        <v>10</v>
      </c>
      <c r="U14" s="14" t="str">
        <f>IF(O15="","",O15)</f>
        <v/>
      </c>
      <c r="V14" s="18"/>
      <c r="W14" s="13" t="str">
        <f>IF(Q16="","",Q16)</f>
        <v/>
      </c>
      <c r="X14" s="33" t="s">
        <v>10</v>
      </c>
      <c r="Y14" s="14" t="str">
        <f>IF(O16="","",O16)</f>
        <v/>
      </c>
      <c r="Z14" s="15">
        <f>IF(C14&gt;E14,1,0)+IF(G14&gt;I14,1,0)+IF(K14&gt;M14,1,0)+IF(S14&gt;U14,1,0)+IF(W14&gt;Y14,1,0)</f>
        <v>2</v>
      </c>
      <c r="AA14" s="6">
        <f>IF(C14&lt;E14,1,0)+IF(G14&lt;I14,1,0)+IF(K14&lt;M14,1,0)+IF(S14&lt;U14,1,0)+IF(W14&lt;Y14,1,0)</f>
        <v>0</v>
      </c>
      <c r="AB14" s="6">
        <f>IF(AND(ISNUMBER(C14),C14=E14),1,0)+IF(AND(ISNUMBER(G14),G14=I14),1,0)+IF(AND(ISNUMBER(K14),K14=M14),1,)+IF(AND(ISNUMBER(S14),S14=U14),1,0)+IF(AND(ISNUMBER(W14),W14=Y14),1,0)</f>
        <v>0</v>
      </c>
      <c r="AC14" s="6">
        <f t="shared" si="0"/>
        <v>4</v>
      </c>
      <c r="AD14" s="6">
        <f t="shared" si="1"/>
        <v>0</v>
      </c>
      <c r="AE14" s="6">
        <f t="shared" si="2"/>
        <v>4</v>
      </c>
      <c r="AF14" s="6">
        <f>IF(ISNUMBER(G14),G14,0)+IF(ISNUMBER(K14),K14,0)+IF(ISNUMBER(S14),S14,0)+IF(ISNUMBER(W14),W14,0)+IF(ISNUMBER(C14),C14,0)</f>
        <v>26</v>
      </c>
      <c r="AG14" s="6">
        <f>IF(ISNUMBER(I14),I14,0)+IF(ISNUMBER(M14),M14,0)+IF(ISNUMBER(U14),U14,0)+IF(ISNUMBER(Y14),Y14,0)+IF(ISNUMBER(E14),E14,0)</f>
        <v>8</v>
      </c>
      <c r="AH14" s="6">
        <f t="shared" si="3"/>
        <v>18</v>
      </c>
      <c r="AI14" s="4"/>
      <c r="AJ14" s="5"/>
      <c r="AK14" s="5"/>
      <c r="AL14" s="5"/>
    </row>
    <row r="15" spans="1:38" ht="15.6" customHeight="1">
      <c r="A15" s="45" t="s">
        <v>38</v>
      </c>
      <c r="B15" s="18"/>
      <c r="C15" s="13"/>
      <c r="D15" s="33" t="s">
        <v>10</v>
      </c>
      <c r="E15" s="14"/>
      <c r="F15" s="18"/>
      <c r="G15" s="13"/>
      <c r="H15" s="33" t="s">
        <v>10</v>
      </c>
      <c r="I15" s="14"/>
      <c r="J15" s="18"/>
      <c r="K15" s="13"/>
      <c r="L15" s="33" t="s">
        <v>10</v>
      </c>
      <c r="M15" s="14"/>
      <c r="N15" s="18"/>
      <c r="O15" s="13"/>
      <c r="P15" s="33" t="s">
        <v>10</v>
      </c>
      <c r="Q15" s="14"/>
      <c r="R15" s="47"/>
      <c r="S15" s="48"/>
      <c r="T15" s="48"/>
      <c r="U15" s="49"/>
      <c r="V15" s="18" t="s">
        <v>51</v>
      </c>
      <c r="W15" s="13">
        <f>IF(U16="","",U16)</f>
        <v>1</v>
      </c>
      <c r="X15" s="33" t="s">
        <v>10</v>
      </c>
      <c r="Y15" s="14">
        <f>IF(S16="","",S16)</f>
        <v>12</v>
      </c>
      <c r="Z15" s="15">
        <f>IF(C15&gt;E15,1,0)+IF(G15&gt;I15,1,0)+IF(K15&gt;M15,1,0)+IF(O15&gt;Q15,1,0)+IF(W15&gt;Y15,1,0)</f>
        <v>0</v>
      </c>
      <c r="AA15" s="6">
        <f>IF(C15&lt;E15,1,0)+IF(G15&lt;I15,1,0)+IF(K15&lt;M15,1,0)+IF(O15&lt;Q15,1,0)+IF(W15&lt;Y15,1,0)</f>
        <v>1</v>
      </c>
      <c r="AB15" s="6">
        <f>IF(AND(ISNUMBER(C15),C15=E15),1,0)+IF(AND(ISNUMBER(G15),G15=I15),1,0)+IF(AND(ISNUMBER(K15),K15=M15),1,)+IF(AND(ISNUMBER(O15),O15=Q15),1,0)+IF(AND(ISNUMBER(W15),W15=Y15),1,0)</f>
        <v>0</v>
      </c>
      <c r="AC15" s="6">
        <f t="shared" si="0"/>
        <v>0</v>
      </c>
      <c r="AD15" s="6">
        <f t="shared" si="1"/>
        <v>0</v>
      </c>
      <c r="AE15" s="6">
        <f t="shared" si="2"/>
        <v>0</v>
      </c>
      <c r="AF15" s="6">
        <f>IF(ISNUMBER(G15),G15,0)+IF(ISNUMBER(K15),K15,0)+IF(ISNUMBER(O15),O15,0)+IF(ISNUMBER(W15),W15,0)+IF(ISNUMBER(C15),C15,0)</f>
        <v>1</v>
      </c>
      <c r="AG15" s="6">
        <f>IF(ISNUMBER(I15),I15,0)+IF(ISNUMBER(M15),M15,0)+IF(ISNUMBER(Q15),Q15,0)+IF(ISNUMBER(Y15),Y15,0)+IF(ISNUMBER(E15),E15,0)</f>
        <v>12</v>
      </c>
      <c r="AH15" s="6">
        <f t="shared" si="3"/>
        <v>-11</v>
      </c>
      <c r="AI15" s="4"/>
      <c r="AJ15" s="5"/>
      <c r="AK15" s="5"/>
      <c r="AL15" s="5"/>
    </row>
    <row r="16" spans="1:38" ht="15.6" customHeight="1">
      <c r="A16" s="32" t="s">
        <v>39</v>
      </c>
      <c r="B16" s="18" t="s">
        <v>50</v>
      </c>
      <c r="C16" s="13">
        <v>11</v>
      </c>
      <c r="D16" s="33" t="s">
        <v>10</v>
      </c>
      <c r="E16" s="14">
        <v>1</v>
      </c>
      <c r="F16" s="18"/>
      <c r="G16" s="13"/>
      <c r="H16" s="33" t="s">
        <v>10</v>
      </c>
      <c r="I16" s="14"/>
      <c r="J16" s="18"/>
      <c r="K16" s="13"/>
      <c r="L16" s="33" t="s">
        <v>10</v>
      </c>
      <c r="M16" s="14"/>
      <c r="N16" s="18"/>
      <c r="O16" s="13"/>
      <c r="P16" s="33" t="s">
        <v>10</v>
      </c>
      <c r="Q16" s="14"/>
      <c r="R16" s="18" t="s">
        <v>50</v>
      </c>
      <c r="S16" s="13">
        <v>12</v>
      </c>
      <c r="T16" s="33" t="s">
        <v>10</v>
      </c>
      <c r="U16" s="14">
        <v>1</v>
      </c>
      <c r="V16" s="47"/>
      <c r="W16" s="48"/>
      <c r="X16" s="48"/>
      <c r="Y16" s="49"/>
      <c r="Z16" s="15">
        <f>IF(C16&gt;E16,1,0)+IF(G16&gt;I16,1,0)+IF(K16&gt;M16,1,0)+IF(O16&gt;Q16,1,0)+IF(S16&gt;U16,1,0)</f>
        <v>2</v>
      </c>
      <c r="AA16" s="6">
        <f>IF(C16&lt;E16,1,0)+IF(G16&lt;I16,1,0)+IF(K16&lt;M16,1,0)+IF(O16&lt;Q16,1,0)+IF(S16&lt;U16,1,0)</f>
        <v>0</v>
      </c>
      <c r="AB16" s="6">
        <f>IF(AND(ISNUMBER(C16),C16=E16),1,0)+IF(AND(ISNUMBER(G16),G16=I16),1,0)+IF(AND(ISNUMBER(K16),K16=M16),1,)+IF(AND(ISNUMBER(O16),O16=Q16),1,0)+IF(AND(ISNUMBER(S16),S16=U16),1,0)</f>
        <v>0</v>
      </c>
      <c r="AC16" s="6">
        <f t="shared" si="0"/>
        <v>4</v>
      </c>
      <c r="AD16" s="6">
        <f t="shared" si="1"/>
        <v>0</v>
      </c>
      <c r="AE16" s="6">
        <f t="shared" si="2"/>
        <v>4</v>
      </c>
      <c r="AF16" s="6">
        <f>IF(ISNUMBER(G16),G16,0)+IF(ISNUMBER(K16),K16,0)+IF(ISNUMBER(O16),O16,0)+IF(ISNUMBER(S16),S16,0)+IF(ISNUMBER(C16),C16,0)</f>
        <v>23</v>
      </c>
      <c r="AG16" s="6">
        <f>IF(ISNUMBER(I16),I16,0)+IF(ISNUMBER(M16),M16,0)+IF(ISNUMBER(Q16),Q16,0)+IF(ISNUMBER(U16),U16,0)+IF(ISNUMBER(E16),E16,0)</f>
        <v>2</v>
      </c>
      <c r="AH16" s="6">
        <f t="shared" si="3"/>
        <v>21</v>
      </c>
      <c r="AI16" s="4"/>
      <c r="AJ16" s="5"/>
      <c r="AK16" s="5"/>
      <c r="AL16" s="5"/>
    </row>
    <row r="17" spans="1:38" ht="15.6" customHeight="1">
      <c r="A17" s="20" t="s">
        <v>17</v>
      </c>
      <c r="B17" s="7"/>
      <c r="C17" s="8"/>
      <c r="D17" s="8"/>
      <c r="E17" s="8"/>
      <c r="F17" s="8"/>
      <c r="G17" s="9"/>
      <c r="H17" s="9"/>
      <c r="I17" s="9"/>
      <c r="J17" s="9"/>
      <c r="K17" s="10"/>
      <c r="L17" s="10"/>
      <c r="M17" s="10"/>
      <c r="N17" s="10"/>
      <c r="O17" s="19"/>
      <c r="P17" s="19"/>
      <c r="Q17" s="19"/>
      <c r="R17" s="19"/>
      <c r="S17" s="19"/>
      <c r="T17" s="10"/>
      <c r="U17" s="10"/>
      <c r="V17" s="10"/>
      <c r="W17" s="10"/>
      <c r="X17" s="10"/>
      <c r="Y17" s="17"/>
      <c r="Z17" s="1"/>
      <c r="AA17" s="11"/>
      <c r="AB17" s="11"/>
      <c r="AC17" s="12" t="s">
        <v>11</v>
      </c>
      <c r="AD17" s="12" t="s">
        <v>12</v>
      </c>
      <c r="AE17" s="12" t="s">
        <v>13</v>
      </c>
      <c r="AF17" s="11"/>
      <c r="AG17" s="11"/>
      <c r="AH17" s="11"/>
      <c r="AI17" s="11"/>
      <c r="AJ17" s="5"/>
      <c r="AK17" s="5"/>
      <c r="AL17" s="5"/>
    </row>
    <row r="18" spans="1:38" ht="15.6" customHeight="1">
      <c r="A18" s="31"/>
      <c r="B18" s="51" t="str">
        <f>+A19</f>
        <v>白井ライナーズ･タイガース</v>
      </c>
      <c r="C18" s="52"/>
      <c r="D18" s="52"/>
      <c r="E18" s="53"/>
      <c r="F18" s="51" t="str">
        <f>+A20</f>
        <v>ＤＳツインズ</v>
      </c>
      <c r="G18" s="52"/>
      <c r="H18" s="52"/>
      <c r="I18" s="53"/>
      <c r="J18" s="51" t="str">
        <f>+A21</f>
        <v>リトルキング</v>
      </c>
      <c r="K18" s="52"/>
      <c r="L18" s="52"/>
      <c r="M18" s="53"/>
      <c r="N18" s="51" t="str">
        <f>+A22</f>
        <v>柏ビクトリーガールズ</v>
      </c>
      <c r="O18" s="52"/>
      <c r="P18" s="52"/>
      <c r="Q18" s="53"/>
      <c r="R18" s="51" t="str">
        <f>+A23</f>
        <v>光ヶ丘シャークス</v>
      </c>
      <c r="S18" s="52"/>
      <c r="T18" s="52"/>
      <c r="U18" s="53"/>
      <c r="V18" s="3" t="s">
        <v>0</v>
      </c>
      <c r="W18" s="3" t="s">
        <v>1</v>
      </c>
      <c r="X18" s="3" t="s">
        <v>2</v>
      </c>
      <c r="Y18" s="3" t="s">
        <v>3</v>
      </c>
      <c r="Z18" s="3" t="s">
        <v>4</v>
      </c>
      <c r="AA18" s="3" t="s">
        <v>5</v>
      </c>
      <c r="AB18" s="3" t="s">
        <v>6</v>
      </c>
      <c r="AC18" s="3" t="s">
        <v>7</v>
      </c>
      <c r="AD18" s="3" t="s">
        <v>8</v>
      </c>
      <c r="AE18" s="3" t="s">
        <v>9</v>
      </c>
      <c r="AF18" s="3" t="s">
        <v>14</v>
      </c>
      <c r="AG18" s="5"/>
      <c r="AH18" s="5"/>
      <c r="AI18" s="5"/>
      <c r="AJ18" s="5"/>
      <c r="AK18" s="5"/>
      <c r="AL18" s="5"/>
    </row>
    <row r="19" spans="1:38" ht="15.6" customHeight="1">
      <c r="A19" s="32" t="s">
        <v>40</v>
      </c>
      <c r="B19" s="47"/>
      <c r="C19" s="48"/>
      <c r="D19" s="48"/>
      <c r="E19" s="49"/>
      <c r="F19" s="18"/>
      <c r="G19" s="13" t="str">
        <f>IF(E20="","",E20)</f>
        <v/>
      </c>
      <c r="H19" s="33" t="s">
        <v>19</v>
      </c>
      <c r="I19" s="14" t="str">
        <f>IF(C20="","",C20)</f>
        <v/>
      </c>
      <c r="J19" s="18"/>
      <c r="K19" s="13" t="str">
        <f>IF(E21="","",E21)</f>
        <v/>
      </c>
      <c r="L19" s="13" t="s">
        <v>19</v>
      </c>
      <c r="M19" s="14" t="str">
        <f>IF(C21="","",C21)</f>
        <v/>
      </c>
      <c r="N19" s="18" t="s">
        <v>51</v>
      </c>
      <c r="O19" s="13">
        <f>IF(E22="","",E22)</f>
        <v>1</v>
      </c>
      <c r="P19" s="13" t="s">
        <v>19</v>
      </c>
      <c r="Q19" s="14">
        <f>IF(C22="","",C22)</f>
        <v>10</v>
      </c>
      <c r="R19" s="18"/>
      <c r="S19" s="13" t="str">
        <f>IF(E23="","",E23)</f>
        <v/>
      </c>
      <c r="T19" s="13" t="s">
        <v>19</v>
      </c>
      <c r="U19" s="14" t="str">
        <f>IF(C23="","",C23)</f>
        <v/>
      </c>
      <c r="V19" s="15">
        <f>IF(G19&gt;I19,1,0)+IF(K19&gt;M19,1,0)+IF(O19&gt;Q19,1,0)+IF(S19&gt;U19,1,0)</f>
        <v>0</v>
      </c>
      <c r="W19" s="6">
        <f>IF(G19&lt;I19,1,0)+IF(K19&lt;M19,1,0)+IF(O19&lt;Q19,1,0)+IF(S19&lt;U19,1,0)</f>
        <v>1</v>
      </c>
      <c r="X19" s="6">
        <f>+IF(AND(ISNUMBER(G19),G19=I19),1,)+IF(AND(ISNUMBER(K19),K19=M19),1,0)+IF(AND(ISNUMBER(O19),O19=Q19),1,0)+IF(AND(ISNUMBER(S19),S19=U19),1,0)</f>
        <v>0</v>
      </c>
      <c r="Y19" s="6">
        <f>V19*2</f>
        <v>0</v>
      </c>
      <c r="Z19" s="6">
        <f>W19*0</f>
        <v>0</v>
      </c>
      <c r="AA19" s="6">
        <f>X19*1</f>
        <v>0</v>
      </c>
      <c r="AB19" s="6">
        <f>Y19+Z19+AA19</f>
        <v>0</v>
      </c>
      <c r="AC19" s="6">
        <f>IF(ISNUMBER(G19),G19,0)+IF(ISNUMBER(K19),K19,0)+IF(ISNUMBER(O19),O19,0)+IF(ISNUMBER(S19),S19,0)</f>
        <v>1</v>
      </c>
      <c r="AD19" s="6">
        <f>IF(ISNUMBER(I19),I19,0)+IF(ISNUMBER(M19),M19,0)+IF(ISNUMBER(Q19),Q19,0)+IF(ISNUMBER(U19),U19,0)</f>
        <v>10</v>
      </c>
      <c r="AE19" s="6">
        <f>AC19-AD19</f>
        <v>-9</v>
      </c>
      <c r="AF19" s="4"/>
      <c r="AG19" s="5"/>
      <c r="AH19" s="5"/>
      <c r="AI19" s="5"/>
      <c r="AJ19" s="5"/>
      <c r="AK19" s="5"/>
      <c r="AL19" s="5"/>
    </row>
    <row r="20" spans="1:38" ht="15.6" customHeight="1">
      <c r="A20" s="32" t="s">
        <v>41</v>
      </c>
      <c r="B20" s="18"/>
      <c r="C20" s="13"/>
      <c r="D20" s="33" t="s">
        <v>19</v>
      </c>
      <c r="E20" s="14"/>
      <c r="F20" s="47"/>
      <c r="G20" s="48"/>
      <c r="H20" s="48"/>
      <c r="I20" s="49"/>
      <c r="J20" s="18" t="s">
        <v>51</v>
      </c>
      <c r="K20" s="13">
        <f>IF(I21="","",I21)</f>
        <v>6</v>
      </c>
      <c r="L20" s="13" t="s">
        <v>19</v>
      </c>
      <c r="M20" s="14">
        <f>IF(G21="","",G21)</f>
        <v>17</v>
      </c>
      <c r="N20" s="18"/>
      <c r="O20" s="13" t="str">
        <f>IF(I22="","",I22)</f>
        <v/>
      </c>
      <c r="P20" s="13" t="s">
        <v>19</v>
      </c>
      <c r="Q20" s="14" t="str">
        <f>IF(G22="","",G22)</f>
        <v/>
      </c>
      <c r="R20" s="18"/>
      <c r="S20" s="13" t="str">
        <f>IF(I23="","",I23)</f>
        <v/>
      </c>
      <c r="T20" s="13" t="s">
        <v>19</v>
      </c>
      <c r="U20" s="14" t="str">
        <f>IF(G23="","",G23)</f>
        <v/>
      </c>
      <c r="V20" s="15">
        <f>IF(C20&gt;E20,1,0)+IF(K20&gt;M20,1,0)+IF(O20&gt;Q20,1,0)+IF(S20&gt;U20,1,0)</f>
        <v>0</v>
      </c>
      <c r="W20" s="6">
        <f>IF(C20&lt;E20,1,0)+IF(K20&lt;M20,1,0)+IF(O20&lt;Q20,1,0)+IF(S20&lt;U20,1,0)</f>
        <v>1</v>
      </c>
      <c r="X20" s="6">
        <f>IF(AND(ISNUMBER(C20),C20=E20),1,0)+IF(AND(ISNUMBER(K20),K20=M20),1,0)+IF(AND(ISNUMBER(O20),O20=Q20),1,0)+IF(AND(ISNUMBER(S20),S20=U20),1,0)</f>
        <v>0</v>
      </c>
      <c r="Y20" s="6">
        <f>V20*2</f>
        <v>0</v>
      </c>
      <c r="Z20" s="6">
        <f>W20*0</f>
        <v>0</v>
      </c>
      <c r="AA20" s="6">
        <f>X20*1</f>
        <v>0</v>
      </c>
      <c r="AB20" s="6">
        <f>Y20+Z20+AA20</f>
        <v>0</v>
      </c>
      <c r="AC20" s="6">
        <f>IF(ISNUMBER(C20),C20,0)+IF(ISNUMBER(K20),K20,0)+IF(ISNUMBER(O20),O20,0)+IF(ISNUMBER(S20),S20,0)</f>
        <v>6</v>
      </c>
      <c r="AD20" s="6">
        <f>IF(ISNUMBER(E20),E20,0)+IF(ISNUMBER(M20),M20,0)+IF(ISNUMBER(Q20),Q20,0)+IF(ISNUMBER(U20),U20,0)</f>
        <v>17</v>
      </c>
      <c r="AE20" s="6">
        <f>AC20-AD20</f>
        <v>-11</v>
      </c>
      <c r="AF20" s="4"/>
      <c r="AG20" s="5"/>
      <c r="AH20" s="5"/>
      <c r="AI20" s="5"/>
      <c r="AJ20" s="5"/>
      <c r="AK20" s="5"/>
      <c r="AL20" s="5"/>
    </row>
    <row r="21" spans="1:38" ht="15.6" customHeight="1">
      <c r="A21" s="32" t="s">
        <v>42</v>
      </c>
      <c r="B21" s="18"/>
      <c r="C21" s="13"/>
      <c r="D21" s="33" t="s" ph="1">
        <v>19</v>
      </c>
      <c r="E21" s="14"/>
      <c r="F21" s="18" t="s">
        <v>50</v>
      </c>
      <c r="G21" s="13">
        <v>17</v>
      </c>
      <c r="H21" s="33" t="s">
        <v>19</v>
      </c>
      <c r="I21" s="14">
        <v>6</v>
      </c>
      <c r="J21" s="47"/>
      <c r="K21" s="48"/>
      <c r="L21" s="48"/>
      <c r="M21" s="49"/>
      <c r="N21" s="18" t="s">
        <v>50</v>
      </c>
      <c r="O21" s="13">
        <f>IF(M22="","",M22)</f>
        <v>5</v>
      </c>
      <c r="P21" s="13" t="s">
        <v>19</v>
      </c>
      <c r="Q21" s="14">
        <f>IF(K22="","",K22)</f>
        <v>4</v>
      </c>
      <c r="R21" s="18" t="s">
        <v>50</v>
      </c>
      <c r="S21" s="13">
        <f>IF(M23="","",M23)</f>
        <v>21</v>
      </c>
      <c r="T21" s="13" t="s">
        <v>19</v>
      </c>
      <c r="U21" s="14">
        <f>IF(K23="","",K23)</f>
        <v>2</v>
      </c>
      <c r="V21" s="15">
        <f>IF(C21&gt;E21,1,0)+IF(G21&gt;I21,1,0)+IF(O21&gt;Q21,1,0)+IF(S21&gt;U21,1,0)</f>
        <v>3</v>
      </c>
      <c r="W21" s="6">
        <f>IF(C21&lt;E21,1,0)+IF(G21&lt;I21,1,0)+IF(O21&lt;Q21,1,0)+IF(S21&lt;U21,1,0)</f>
        <v>0</v>
      </c>
      <c r="X21" s="6">
        <f>IF(AND(ISNUMBER(C21),C21=E21),1,0)+IF(AND(ISNUMBER(G21),G21=I21),1,)+IF(AND(ISNUMBER(O21),O21=Q21),1,0)+IF(AND(ISNUMBER(S21),S21=U21),1,0)</f>
        <v>0</v>
      </c>
      <c r="Y21" s="6">
        <f>V21*2</f>
        <v>6</v>
      </c>
      <c r="Z21" s="6">
        <f>W21*0</f>
        <v>0</v>
      </c>
      <c r="AA21" s="6">
        <f>X21*1</f>
        <v>0</v>
      </c>
      <c r="AB21" s="6">
        <f>Y21+Z21+AA21</f>
        <v>6</v>
      </c>
      <c r="AC21" s="6">
        <f>IF(ISNUMBER(C21),C21,0)+IF(ISNUMBER(G21),G21,0)+IF(ISNUMBER(O21),O21,0)+IF(ISNUMBER(S21),S21,0)</f>
        <v>43</v>
      </c>
      <c r="AD21" s="6">
        <f>IF(ISNUMBER(E21),E21,0)+IF(ISNUMBER(I21),I21,0)+IF(ISNUMBER(Q21),Q21,0)+IF(ISNUMBER(U21),U21,0)</f>
        <v>12</v>
      </c>
      <c r="AE21" s="6">
        <f>AC21-AD21</f>
        <v>31</v>
      </c>
      <c r="AF21" s="4"/>
      <c r="AG21" s="5"/>
      <c r="AH21" s="5"/>
      <c r="AI21" s="5"/>
      <c r="AJ21" s="5"/>
      <c r="AK21" s="5"/>
      <c r="AL21" s="5"/>
    </row>
    <row r="22" spans="1:38" ht="15.6" customHeight="1">
      <c r="A22" s="32" t="s">
        <v>43</v>
      </c>
      <c r="B22" s="18" t="s">
        <v>50</v>
      </c>
      <c r="C22" s="13">
        <v>10</v>
      </c>
      <c r="D22" s="33" t="s" ph="1">
        <v>19</v>
      </c>
      <c r="E22" s="14">
        <v>1</v>
      </c>
      <c r="F22" s="18"/>
      <c r="G22" s="13"/>
      <c r="H22" s="33" t="s">
        <v>19</v>
      </c>
      <c r="I22" s="14"/>
      <c r="J22" s="18" t="s">
        <v>51</v>
      </c>
      <c r="K22" s="13">
        <v>4</v>
      </c>
      <c r="L22" s="33" t="s">
        <v>19</v>
      </c>
      <c r="M22" s="14">
        <v>5</v>
      </c>
      <c r="N22" s="47"/>
      <c r="O22" s="48"/>
      <c r="P22" s="48"/>
      <c r="Q22" s="49"/>
      <c r="R22" s="18" t="s">
        <v>50</v>
      </c>
      <c r="S22" s="13">
        <f>IF(Q23="","",Q23)</f>
        <v>11</v>
      </c>
      <c r="T22" s="13" t="s">
        <v>19</v>
      </c>
      <c r="U22" s="14">
        <f>IF(O23="","",O23)</f>
        <v>1</v>
      </c>
      <c r="V22" s="15">
        <f>IF(C22&gt;E22,1,0)+IF(G22&gt;I22,1,0)+IF(K22&gt;M22,1,0)+IF(S22&gt;U22,1,0)</f>
        <v>2</v>
      </c>
      <c r="W22" s="6">
        <f>IF(C22&lt;E22,1,0)+IF(G22&lt;I22,1,0)+IF(K22&lt;M22,1,0)+IF(S22&lt;U22,1,0)</f>
        <v>1</v>
      </c>
      <c r="X22" s="6">
        <f>IF(AND(ISNUMBER(C22),C22=E22),1,0)+IF(AND(ISNUMBER(G22),G22=I22),1,)+IF(AND(ISNUMBER(K22),K22=M22),1,0)+IF(AND(ISNUMBER(S22),S22=U22),1,0)</f>
        <v>0</v>
      </c>
      <c r="Y22" s="6">
        <f>V22*2</f>
        <v>4</v>
      </c>
      <c r="Z22" s="6">
        <f>W22*0</f>
        <v>0</v>
      </c>
      <c r="AA22" s="6">
        <f>X22*1</f>
        <v>0</v>
      </c>
      <c r="AB22" s="6">
        <f>Y22+Z22+AA22</f>
        <v>4</v>
      </c>
      <c r="AC22" s="6">
        <f>IF(ISNUMBER(C22),C22,0)+IF(ISNUMBER(G22),G22,0)+IF(ISNUMBER(K22),K22,0)+IF(ISNUMBER(S22),S22,0)</f>
        <v>25</v>
      </c>
      <c r="AD22" s="6">
        <f>IF(ISNUMBER(E22),E22,0)+IF(ISNUMBER(I22),I22,0)+IF(ISNUMBER(M22),M22,0)+IF(ISNUMBER(U22),U22,0)</f>
        <v>7</v>
      </c>
      <c r="AE22" s="6">
        <f>AC22-AD22</f>
        <v>18</v>
      </c>
      <c r="AF22" s="4"/>
      <c r="AG22" s="5"/>
      <c r="AH22" s="5"/>
      <c r="AI22" s="5"/>
      <c r="AJ22" s="5"/>
      <c r="AK22" s="5"/>
      <c r="AL22" s="5"/>
    </row>
    <row r="23" spans="1:38" ht="15.6" customHeight="1">
      <c r="A23" s="46" t="s">
        <v>21</v>
      </c>
      <c r="B23" s="18"/>
      <c r="C23" s="13"/>
      <c r="D23" s="33" t="s" ph="1">
        <v>19</v>
      </c>
      <c r="E23" s="14"/>
      <c r="F23" s="18"/>
      <c r="G23" s="13"/>
      <c r="H23" s="33" t="s">
        <v>19</v>
      </c>
      <c r="I23" s="14"/>
      <c r="J23" s="18" t="s">
        <v>51</v>
      </c>
      <c r="K23" s="13">
        <v>2</v>
      </c>
      <c r="L23" s="33" t="s">
        <v>19</v>
      </c>
      <c r="M23" s="14">
        <v>21</v>
      </c>
      <c r="N23" s="18" t="s">
        <v>51</v>
      </c>
      <c r="O23" s="13">
        <v>1</v>
      </c>
      <c r="P23" s="33" t="s">
        <v>19</v>
      </c>
      <c r="Q23" s="14">
        <v>11</v>
      </c>
      <c r="R23" s="47"/>
      <c r="S23" s="48"/>
      <c r="T23" s="48"/>
      <c r="U23" s="49"/>
      <c r="V23" s="15">
        <f>IF(C23&gt;E23,1,0)+IF(G23&gt;I23,1,0)+IF(K23&gt;M23,1,0)+IF(O23&gt;Q23,1,0)</f>
        <v>0</v>
      </c>
      <c r="W23" s="6">
        <f>IF(C23&lt;E23,1,0)+IF(G23&lt;I23,1,0)+IF(K23&lt;M23,1,0)+IF(O23&lt;Q23,1,0)</f>
        <v>2</v>
      </c>
      <c r="X23" s="6">
        <f>IF(AND(ISNUMBER(C23),C23=E23),1,0)+IF(AND(ISNUMBER(G23),G23=I23),1,)+IF(AND(ISNUMBER(K23),K23=M23),1,0)+IF(AND(ISNUMBER(O23),O23=Q23),1,0)</f>
        <v>0</v>
      </c>
      <c r="Y23" s="6">
        <f>V23*2</f>
        <v>0</v>
      </c>
      <c r="Z23" s="6">
        <f>W23*0</f>
        <v>0</v>
      </c>
      <c r="AA23" s="6">
        <f>X23*1</f>
        <v>0</v>
      </c>
      <c r="AB23" s="6">
        <f>Y23+Z23+AA23</f>
        <v>0</v>
      </c>
      <c r="AC23" s="6">
        <f>IF(ISNUMBER(C23),C23,0)+IF(ISNUMBER(G23),G23,0)+IF(ISNUMBER(K23),K23,0)+IF(ISNUMBER(O23),O23,0)</f>
        <v>3</v>
      </c>
      <c r="AD23" s="6">
        <f>IF(ISNUMBER(E23),E23,0)+IF(ISNUMBER(I23),I23,0)+IF(ISNUMBER(M23),M23,0)+IF(ISNUMBER(Q23),Q23,0)</f>
        <v>32</v>
      </c>
      <c r="AE23" s="6">
        <f>AC23-AD23</f>
        <v>-29</v>
      </c>
      <c r="AF23" s="4"/>
      <c r="AG23" s="5"/>
      <c r="AH23" s="5"/>
      <c r="AI23" s="5"/>
      <c r="AJ23" s="5"/>
      <c r="AK23" s="5"/>
      <c r="AL23" s="5"/>
    </row>
    <row r="24" spans="1:38" ht="15.6" customHeight="1">
      <c r="A24" s="20" t="s">
        <v>18</v>
      </c>
      <c r="B24" s="7"/>
      <c r="C24" s="8"/>
      <c r="D24" s="8"/>
      <c r="E24" s="8"/>
      <c r="F24" s="8"/>
      <c r="G24" s="9"/>
      <c r="H24" s="9"/>
      <c r="I24" s="9"/>
      <c r="J24" s="9"/>
      <c r="K24" s="10"/>
      <c r="L24" s="10"/>
      <c r="M24" s="10"/>
      <c r="N24" s="10"/>
      <c r="O24" s="19"/>
      <c r="P24" s="19"/>
      <c r="Q24" s="19"/>
      <c r="R24" s="19"/>
      <c r="S24" s="19"/>
      <c r="T24" s="10"/>
      <c r="U24" s="10"/>
      <c r="V24" s="1"/>
      <c r="W24" s="11"/>
      <c r="X24" s="11"/>
      <c r="Y24" s="12" t="s">
        <v>11</v>
      </c>
      <c r="Z24" s="12" t="s">
        <v>12</v>
      </c>
      <c r="AA24" s="12" t="s">
        <v>13</v>
      </c>
      <c r="AB24" s="11"/>
      <c r="AC24" s="11"/>
      <c r="AD24" s="11"/>
      <c r="AE24" s="11"/>
      <c r="AF24" s="11"/>
      <c r="AG24" s="11"/>
      <c r="AH24" s="11"/>
      <c r="AI24" s="11"/>
      <c r="AJ24" s="11"/>
      <c r="AK24" s="5"/>
      <c r="AL24" s="5"/>
    </row>
    <row r="25" spans="1:38" ht="15.6" customHeight="1">
      <c r="A25" s="31"/>
      <c r="B25" s="51" t="str">
        <f>+A26</f>
        <v>桜台ウイングス</v>
      </c>
      <c r="C25" s="52"/>
      <c r="D25" s="52"/>
      <c r="E25" s="53"/>
      <c r="F25" s="51" t="str">
        <f>+A27</f>
        <v>七次台ジャガーズ</v>
      </c>
      <c r="G25" s="52"/>
      <c r="H25" s="52"/>
      <c r="I25" s="53"/>
      <c r="J25" s="51" t="str">
        <f>+A28</f>
        <v>リトルイーグルス</v>
      </c>
      <c r="K25" s="52"/>
      <c r="L25" s="52"/>
      <c r="M25" s="53"/>
      <c r="N25" s="51" t="str">
        <f>+A29</f>
        <v>柏ビクトリーＪｒ</v>
      </c>
      <c r="O25" s="52"/>
      <c r="P25" s="52"/>
      <c r="Q25" s="53"/>
      <c r="R25" s="51" t="str">
        <f>+A30</f>
        <v>豊上ジュニアーズ</v>
      </c>
      <c r="S25" s="52"/>
      <c r="T25" s="52"/>
      <c r="U25" s="53"/>
      <c r="V25" s="3" t="s">
        <v>0</v>
      </c>
      <c r="W25" s="3" t="s">
        <v>1</v>
      </c>
      <c r="X25" s="3" t="s">
        <v>2</v>
      </c>
      <c r="Y25" s="3" t="s">
        <v>3</v>
      </c>
      <c r="Z25" s="3" t="s">
        <v>4</v>
      </c>
      <c r="AA25" s="3" t="s">
        <v>5</v>
      </c>
      <c r="AB25" s="3" t="s">
        <v>6</v>
      </c>
      <c r="AC25" s="3" t="s">
        <v>7</v>
      </c>
      <c r="AD25" s="3" t="s">
        <v>8</v>
      </c>
      <c r="AE25" s="3" t="s">
        <v>9</v>
      </c>
      <c r="AF25" s="3" t="s">
        <v>14</v>
      </c>
      <c r="AG25" s="5"/>
      <c r="AH25" s="5"/>
      <c r="AI25" s="5"/>
      <c r="AJ25" s="5"/>
      <c r="AK25" s="5"/>
      <c r="AL25" s="5"/>
    </row>
    <row r="26" spans="1:38" ht="15.6" customHeight="1">
      <c r="A26" s="32" t="s">
        <v>44</v>
      </c>
      <c r="B26" s="47"/>
      <c r="C26" s="48"/>
      <c r="D26" s="48"/>
      <c r="E26" s="49"/>
      <c r="F26" s="18"/>
      <c r="G26" s="13" t="str">
        <f>IF(E27="","",E27)</f>
        <v/>
      </c>
      <c r="H26" s="33" t="s">
        <v>19</v>
      </c>
      <c r="I26" s="14" t="str">
        <f>IF(C27="","",C27)</f>
        <v/>
      </c>
      <c r="J26" s="18"/>
      <c r="K26" s="13" t="str">
        <f>IF(E28="","",E28)</f>
        <v/>
      </c>
      <c r="L26" s="13" t="s">
        <v>19</v>
      </c>
      <c r="M26" s="14" t="str">
        <f>IF(C28="","",C28)</f>
        <v/>
      </c>
      <c r="N26" s="18" t="s">
        <v>51</v>
      </c>
      <c r="O26" s="13">
        <f>IF(E29="","",E29)</f>
        <v>8</v>
      </c>
      <c r="P26" s="13" t="s">
        <v>19</v>
      </c>
      <c r="Q26" s="14">
        <f>IF(C29="","",C29)</f>
        <v>15</v>
      </c>
      <c r="R26" s="18" t="s">
        <v>51</v>
      </c>
      <c r="S26" s="13">
        <f>IF(E30="","",E30)</f>
        <v>5</v>
      </c>
      <c r="T26" s="13" t="s">
        <v>19</v>
      </c>
      <c r="U26" s="14">
        <f>IF(C30="","",C30)</f>
        <v>12</v>
      </c>
      <c r="V26" s="15">
        <f>IF(G26&gt;I26,1,0)+IF(K26&gt;M26,1,0)+IF(O26&gt;Q26,1,0)+IF(S26&gt;U26,1,0)</f>
        <v>0</v>
      </c>
      <c r="W26" s="6">
        <f>IF(G26&lt;I26,1,0)+IF(K26&lt;M26,1,0)+IF(O26&lt;Q26,1,0)+IF(S26&lt;U26,1,0)</f>
        <v>2</v>
      </c>
      <c r="X26" s="6">
        <f>+IF(AND(ISNUMBER(G26),G26=I26),1,)+IF(AND(ISNUMBER(K26),K26=M26),1,0)+IF(AND(ISNUMBER(O26),O26=Q26),1,0)+IF(AND(ISNUMBER(S26),S26=U26),1,0)</f>
        <v>0</v>
      </c>
      <c r="Y26" s="6">
        <f>V26*2</f>
        <v>0</v>
      </c>
      <c r="Z26" s="6">
        <f>W26*0</f>
        <v>0</v>
      </c>
      <c r="AA26" s="6">
        <f>X26*1</f>
        <v>0</v>
      </c>
      <c r="AB26" s="6">
        <f>Y26+Z26+AA26</f>
        <v>0</v>
      </c>
      <c r="AC26" s="6">
        <f>IF(ISNUMBER(G26),G26,0)+IF(ISNUMBER(K26),K26,0)+IF(ISNUMBER(O26),O26,0)+IF(ISNUMBER(S26),S26,0)</f>
        <v>13</v>
      </c>
      <c r="AD26" s="6">
        <f>IF(ISNUMBER(I26),I26,0)+IF(ISNUMBER(M26),M26,0)+IF(ISNUMBER(Q26),Q26,0)+IF(ISNUMBER(U26),U26,0)</f>
        <v>27</v>
      </c>
      <c r="AE26" s="6">
        <f>AC26-AD26</f>
        <v>-14</v>
      </c>
      <c r="AF26" s="4"/>
      <c r="AG26" s="5"/>
      <c r="AH26" s="5"/>
      <c r="AI26" s="5"/>
      <c r="AJ26" s="5"/>
      <c r="AK26" s="5"/>
      <c r="AL26" s="5"/>
    </row>
    <row r="27" spans="1:38" ht="15.6" customHeight="1">
      <c r="A27" s="32" t="s">
        <v>45</v>
      </c>
      <c r="B27" s="18"/>
      <c r="C27" s="13"/>
      <c r="D27" s="33" t="s">
        <v>19</v>
      </c>
      <c r="E27" s="14"/>
      <c r="F27" s="47"/>
      <c r="G27" s="48"/>
      <c r="H27" s="48"/>
      <c r="I27" s="49"/>
      <c r="J27" s="18"/>
      <c r="K27" s="13" t="str">
        <f>IF(I28="","",I28)</f>
        <v/>
      </c>
      <c r="L27" s="13" t="s">
        <v>19</v>
      </c>
      <c r="M27" s="14" t="str">
        <f>IF(G28="","",G28)</f>
        <v/>
      </c>
      <c r="N27" s="18"/>
      <c r="O27" s="13" t="str">
        <f>IF(I29="","",I29)</f>
        <v/>
      </c>
      <c r="P27" s="13" t="s">
        <v>19</v>
      </c>
      <c r="Q27" s="14" t="str">
        <f>IF(G29="","",G29)</f>
        <v/>
      </c>
      <c r="R27" s="18"/>
      <c r="S27" s="13" t="str">
        <f>IF(I30="","",I30)</f>
        <v/>
      </c>
      <c r="T27" s="13" t="s">
        <v>19</v>
      </c>
      <c r="U27" s="14" t="str">
        <f>IF(G30="","",G30)</f>
        <v/>
      </c>
      <c r="V27" s="15">
        <f>IF(C27&gt;E27,1,0)+IF(K27&gt;M27,1,0)+IF(O27&gt;Q27,1,0)+IF(S27&gt;U27,1,0)</f>
        <v>0</v>
      </c>
      <c r="W27" s="6">
        <f>IF(C27&lt;E27,1,0)+IF(K27&lt;M27,1,0)+IF(O27&lt;Q27,1,0)+IF(S27&lt;U27,1,0)</f>
        <v>0</v>
      </c>
      <c r="X27" s="6">
        <f>IF(AND(ISNUMBER(C27),C27=E27),1,0)+IF(AND(ISNUMBER(K27),K27=M27),1,0)+IF(AND(ISNUMBER(O27),O27=Q27),1,0)+IF(AND(ISNUMBER(S27),S27=U27),1,0)</f>
        <v>0</v>
      </c>
      <c r="Y27" s="6">
        <f>V27*2</f>
        <v>0</v>
      </c>
      <c r="Z27" s="6">
        <f>W27*0</f>
        <v>0</v>
      </c>
      <c r="AA27" s="6">
        <f>X27*1</f>
        <v>0</v>
      </c>
      <c r="AB27" s="6">
        <f>Y27+Z27+AA27</f>
        <v>0</v>
      </c>
      <c r="AC27" s="6">
        <f>IF(ISNUMBER(C27),C27,0)+IF(ISNUMBER(K27),K27,0)+IF(ISNUMBER(O27),O27,0)+IF(ISNUMBER(S27),S27,0)</f>
        <v>0</v>
      </c>
      <c r="AD27" s="6">
        <f>IF(ISNUMBER(E27),E27,0)+IF(ISNUMBER(M27),M27,0)+IF(ISNUMBER(Q27),Q27,0)+IF(ISNUMBER(U27),U27,0)</f>
        <v>0</v>
      </c>
      <c r="AE27" s="6">
        <f>AC27-AD27</f>
        <v>0</v>
      </c>
      <c r="AF27" s="4"/>
      <c r="AG27" s="5"/>
      <c r="AH27" s="5"/>
      <c r="AI27" s="5"/>
      <c r="AJ27" s="5"/>
      <c r="AK27" s="5"/>
      <c r="AL27" s="5"/>
    </row>
    <row r="28" spans="1:38" ht="15.6" customHeight="1">
      <c r="A28" s="32" t="s">
        <v>46</v>
      </c>
      <c r="B28" s="18"/>
      <c r="C28" s="13"/>
      <c r="D28" s="33" t="s" ph="1">
        <v>19</v>
      </c>
      <c r="E28" s="14"/>
      <c r="F28" s="18"/>
      <c r="G28" s="13"/>
      <c r="H28" s="33" t="s">
        <v>19</v>
      </c>
      <c r="I28" s="14"/>
      <c r="J28" s="47"/>
      <c r="K28" s="48"/>
      <c r="L28" s="48"/>
      <c r="M28" s="49"/>
      <c r="N28" s="18"/>
      <c r="O28" s="13" t="str">
        <f>IF(M29="","",M29)</f>
        <v/>
      </c>
      <c r="P28" s="13" t="s">
        <v>19</v>
      </c>
      <c r="Q28" s="14" t="str">
        <f>IF(K29="","",K29)</f>
        <v/>
      </c>
      <c r="R28" s="18" t="s">
        <v>51</v>
      </c>
      <c r="S28" s="13">
        <f>IF(M30="","",M30)</f>
        <v>0</v>
      </c>
      <c r="T28" s="13" t="s">
        <v>19</v>
      </c>
      <c r="U28" s="14">
        <f>IF(K30="","",K30)</f>
        <v>10</v>
      </c>
      <c r="V28" s="15">
        <f>IF(C28&gt;E28,1,0)+IF(G28&gt;I28,1,0)+IF(O28&gt;Q28,1,0)+IF(S28&gt;U28,1,0)</f>
        <v>0</v>
      </c>
      <c r="W28" s="6">
        <f>IF(C28&lt;E28,1,0)+IF(G28&lt;I28,1,0)+IF(O28&lt;Q28,1,0)+IF(S28&lt;U28,1,0)</f>
        <v>1</v>
      </c>
      <c r="X28" s="6">
        <f>IF(AND(ISNUMBER(C28),C28=E28),1,0)+IF(AND(ISNUMBER(G28),G28=I28),1,)+IF(AND(ISNUMBER(O28),O28=Q28),1,0)+IF(AND(ISNUMBER(S28),S28=U28),1,0)</f>
        <v>0</v>
      </c>
      <c r="Y28" s="6">
        <f>V28*2</f>
        <v>0</v>
      </c>
      <c r="Z28" s="6">
        <f>W28*0</f>
        <v>0</v>
      </c>
      <c r="AA28" s="6">
        <f>X28*1</f>
        <v>0</v>
      </c>
      <c r="AB28" s="6">
        <f>Y28+Z28+AA28</f>
        <v>0</v>
      </c>
      <c r="AC28" s="6">
        <f>IF(ISNUMBER(C28),C28,0)+IF(ISNUMBER(G28),G28,0)+IF(ISNUMBER(O28),O28,0)+IF(ISNUMBER(S28),S28,0)</f>
        <v>0</v>
      </c>
      <c r="AD28" s="6">
        <f>IF(ISNUMBER(E28),E28,0)+IF(ISNUMBER(I28),I28,0)+IF(ISNUMBER(Q28),Q28,0)+IF(ISNUMBER(U28),U28,0)</f>
        <v>10</v>
      </c>
      <c r="AE28" s="6">
        <f>AC28-AD28</f>
        <v>-10</v>
      </c>
      <c r="AF28" s="4"/>
      <c r="AG28" s="5"/>
      <c r="AH28" s="5"/>
      <c r="AI28" s="5"/>
      <c r="AJ28" s="5"/>
      <c r="AK28" s="5"/>
      <c r="AL28" s="5"/>
    </row>
    <row r="29" spans="1:38" ht="15.6" customHeight="1">
      <c r="A29" s="32" t="s">
        <v>47</v>
      </c>
      <c r="B29" s="18" t="s">
        <v>50</v>
      </c>
      <c r="C29" s="13">
        <v>15</v>
      </c>
      <c r="D29" s="33" t="s" ph="1">
        <v>19</v>
      </c>
      <c r="E29" s="14">
        <v>8</v>
      </c>
      <c r="F29" s="18"/>
      <c r="G29" s="13"/>
      <c r="H29" s="33" t="s">
        <v>19</v>
      </c>
      <c r="I29" s="14"/>
      <c r="J29" s="18"/>
      <c r="K29" s="13"/>
      <c r="L29" s="33" t="s">
        <v>19</v>
      </c>
      <c r="M29" s="14"/>
      <c r="N29" s="47"/>
      <c r="O29" s="48"/>
      <c r="P29" s="48"/>
      <c r="Q29" s="49"/>
      <c r="R29" s="18" t="s">
        <v>51</v>
      </c>
      <c r="S29" s="13">
        <f>IF(Q30="","",Q30)</f>
        <v>2</v>
      </c>
      <c r="T29" s="13" t="s">
        <v>19</v>
      </c>
      <c r="U29" s="14">
        <f>IF(O30="","",O30)</f>
        <v>7</v>
      </c>
      <c r="V29" s="15">
        <f>IF(C29&gt;E29,1,0)+IF(G29&gt;I29,1,0)+IF(K29&gt;M29,1,0)+IF(S29&gt;U29,1,0)</f>
        <v>1</v>
      </c>
      <c r="W29" s="6">
        <f>IF(C29&lt;E29,1,0)+IF(G29&lt;I29,1,0)+IF(K29&lt;M29,1,0)+IF(S29&lt;U29,1,0)</f>
        <v>1</v>
      </c>
      <c r="X29" s="6">
        <f>IF(AND(ISNUMBER(C29),C29=E29),1,0)+IF(AND(ISNUMBER(G29),G29=I29),1,)+IF(AND(ISNUMBER(K29),K29=M29),1,0)+IF(AND(ISNUMBER(S29),S29=U29),1,0)</f>
        <v>0</v>
      </c>
      <c r="Y29" s="6">
        <f>V29*2</f>
        <v>2</v>
      </c>
      <c r="Z29" s="6">
        <f>W29*0</f>
        <v>0</v>
      </c>
      <c r="AA29" s="6">
        <f>X29*1</f>
        <v>0</v>
      </c>
      <c r="AB29" s="6">
        <f>Y29+Z29+AA29</f>
        <v>2</v>
      </c>
      <c r="AC29" s="6">
        <f>IF(ISNUMBER(C29),C29,0)+IF(ISNUMBER(G29),G29,0)+IF(ISNUMBER(K29),K29,0)+IF(ISNUMBER(S29),S29,0)</f>
        <v>17</v>
      </c>
      <c r="AD29" s="6">
        <f>IF(ISNUMBER(E29),E29,0)+IF(ISNUMBER(I29),I29,0)+IF(ISNUMBER(M29),M29,0)+IF(ISNUMBER(U29),U29,0)</f>
        <v>15</v>
      </c>
      <c r="AE29" s="6">
        <f>AC29-AD29</f>
        <v>2</v>
      </c>
      <c r="AF29" s="4"/>
      <c r="AG29" s="5"/>
      <c r="AH29" s="5"/>
      <c r="AI29" s="5"/>
      <c r="AJ29" s="5"/>
      <c r="AK29" s="5"/>
      <c r="AL29" s="5"/>
    </row>
    <row r="30" spans="1:38" ht="15.6" customHeight="1">
      <c r="A30" s="32" t="s">
        <v>48</v>
      </c>
      <c r="B30" s="18" t="s">
        <v>50</v>
      </c>
      <c r="C30" s="13">
        <v>12</v>
      </c>
      <c r="D30" s="33" t="s" ph="1">
        <v>19</v>
      </c>
      <c r="E30" s="14">
        <v>5</v>
      </c>
      <c r="F30" s="18"/>
      <c r="G30" s="13"/>
      <c r="H30" s="33" t="s">
        <v>19</v>
      </c>
      <c r="I30" s="14"/>
      <c r="J30" s="18" t="s">
        <v>50</v>
      </c>
      <c r="K30" s="13">
        <v>10</v>
      </c>
      <c r="L30" s="33" t="s">
        <v>19</v>
      </c>
      <c r="M30" s="14">
        <v>0</v>
      </c>
      <c r="N30" s="18" t="s">
        <v>50</v>
      </c>
      <c r="O30" s="13">
        <v>7</v>
      </c>
      <c r="P30" s="33" t="s">
        <v>19</v>
      </c>
      <c r="Q30" s="14">
        <v>2</v>
      </c>
      <c r="R30" s="47"/>
      <c r="S30" s="48"/>
      <c r="T30" s="48"/>
      <c r="U30" s="49"/>
      <c r="V30" s="15">
        <f>IF(C30&gt;E30,1,0)+IF(G30&gt;I30,1,0)+IF(K30&gt;M30,1,0)+IF(O30&gt;Q30,1,0)</f>
        <v>3</v>
      </c>
      <c r="W30" s="6">
        <f>IF(C30&lt;E30,1,0)+IF(G30&lt;I30,1,0)+IF(K30&lt;M30,1,0)+IF(O30&lt;Q30,1,0)</f>
        <v>0</v>
      </c>
      <c r="X30" s="6">
        <f>IF(AND(ISNUMBER(C30),C30=E30),1,0)+IF(AND(ISNUMBER(G30),G30=I30),1,)+IF(AND(ISNUMBER(K30),K30=M30),1,0)+IF(AND(ISNUMBER(O30),O30=Q30),1,0)</f>
        <v>0</v>
      </c>
      <c r="Y30" s="6">
        <f>V30*2</f>
        <v>6</v>
      </c>
      <c r="Z30" s="6">
        <f>W30*0</f>
        <v>0</v>
      </c>
      <c r="AA30" s="6">
        <f>X30*1</f>
        <v>0</v>
      </c>
      <c r="AB30" s="6">
        <f>Y30+Z30+AA30</f>
        <v>6</v>
      </c>
      <c r="AC30" s="6">
        <f>IF(ISNUMBER(C30),C30,0)+IF(ISNUMBER(G30),G30,0)+IF(ISNUMBER(K30),K30,0)+IF(ISNUMBER(O30),O30,0)</f>
        <v>29</v>
      </c>
      <c r="AD30" s="6">
        <f>IF(ISNUMBER(E30),E30,0)+IF(ISNUMBER(I30),I30,0)+IF(ISNUMBER(M30),M30,0)+IF(ISNUMBER(Q30),Q30,0)</f>
        <v>7</v>
      </c>
      <c r="AE30" s="6">
        <f>AC30-AD30</f>
        <v>22</v>
      </c>
      <c r="AF30" s="4"/>
      <c r="AG30" s="5"/>
      <c r="AH30" s="5"/>
      <c r="AI30" s="5"/>
      <c r="AJ30" s="5"/>
      <c r="AK30" s="5"/>
      <c r="AL30" s="5"/>
    </row>
    <row r="31" spans="1:38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ht="11.1" customHeight="1">
      <c r="A32" s="54" t="s">
        <v>22</v>
      </c>
      <c r="B32" s="5"/>
      <c r="C32" s="5"/>
      <c r="D32" s="5"/>
      <c r="E32" s="5"/>
      <c r="F32" s="5"/>
      <c r="G32" s="5"/>
      <c r="H32" s="55" t="s">
        <v>23</v>
      </c>
      <c r="I32" s="56"/>
      <c r="J32" s="56"/>
      <c r="K32" s="56"/>
      <c r="L32" s="56"/>
      <c r="M32" s="57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ht="11.1" customHeight="1">
      <c r="A33" s="54"/>
      <c r="B33" s="21"/>
      <c r="C33" s="27"/>
      <c r="D33" s="5"/>
      <c r="E33" s="5"/>
      <c r="F33" s="5"/>
      <c r="G33" s="34"/>
      <c r="H33" s="58"/>
      <c r="I33" s="59"/>
      <c r="J33" s="59"/>
      <c r="K33" s="59"/>
      <c r="L33" s="59"/>
      <c r="M33" s="60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ht="11.1" customHeight="1">
      <c r="A34" s="54" t="s">
        <v>24</v>
      </c>
      <c r="B34" s="30"/>
      <c r="C34" s="35"/>
      <c r="D34" s="36"/>
      <c r="E34" s="26"/>
      <c r="F34" s="37"/>
      <c r="G34" s="25"/>
      <c r="H34" s="61" t="s">
        <v>25</v>
      </c>
      <c r="I34" s="62"/>
      <c r="J34" s="62"/>
      <c r="K34" s="62"/>
      <c r="L34" s="62"/>
      <c r="M34" s="63"/>
    </row>
    <row r="35" spans="1:38" ht="11.1" customHeight="1">
      <c r="A35" s="54"/>
      <c r="C35" s="23"/>
      <c r="D35" s="38"/>
      <c r="E35" s="26"/>
      <c r="F35" s="39"/>
      <c r="H35" s="64"/>
      <c r="I35" s="65"/>
      <c r="J35" s="65"/>
      <c r="K35" s="65"/>
      <c r="L35" s="65"/>
      <c r="M35" s="66"/>
    </row>
    <row r="36" spans="1:38" ht="11.1" customHeight="1">
      <c r="A36" s="54" t="s">
        <v>26</v>
      </c>
      <c r="C36" s="23"/>
      <c r="D36" s="29"/>
      <c r="E36" s="40"/>
      <c r="F36" s="26"/>
      <c r="H36" s="61" t="s">
        <v>27</v>
      </c>
      <c r="I36" s="62"/>
      <c r="J36" s="62"/>
      <c r="K36" s="62"/>
      <c r="L36" s="62"/>
      <c r="M36" s="63"/>
      <c r="P36" s="68"/>
      <c r="Q36" s="69"/>
      <c r="R36" s="69"/>
      <c r="S36" s="69"/>
      <c r="T36" s="69"/>
      <c r="U36" s="70"/>
    </row>
    <row r="37" spans="1:38" ht="11.1" customHeight="1">
      <c r="A37" s="54"/>
      <c r="B37" s="37"/>
      <c r="C37" s="41"/>
      <c r="D37" s="28"/>
      <c r="E37" s="42"/>
      <c r="F37" s="23"/>
      <c r="G37" s="24"/>
      <c r="H37" s="64"/>
      <c r="I37" s="65"/>
      <c r="J37" s="65"/>
      <c r="K37" s="65"/>
      <c r="L37" s="65"/>
      <c r="M37" s="66"/>
      <c r="P37" s="71"/>
      <c r="Q37" s="72"/>
      <c r="R37" s="72"/>
      <c r="S37" s="72"/>
      <c r="T37" s="72"/>
      <c r="U37" s="73"/>
      <c r="V37" s="37"/>
      <c r="W37" s="36"/>
      <c r="X37" s="68"/>
      <c r="Y37" s="69"/>
      <c r="Z37" s="69"/>
      <c r="AA37" s="69"/>
      <c r="AB37" s="69"/>
      <c r="AC37" s="70"/>
    </row>
    <row r="38" spans="1:38" ht="11.1" customHeight="1">
      <c r="A38" s="54" t="s">
        <v>28</v>
      </c>
      <c r="B38" s="22"/>
      <c r="C38" s="43"/>
      <c r="D38" s="67"/>
      <c r="E38" s="67"/>
      <c r="F38" s="44"/>
      <c r="G38" s="30"/>
      <c r="H38" s="61" t="s">
        <v>29</v>
      </c>
      <c r="I38" s="62"/>
      <c r="J38" s="62"/>
      <c r="K38" s="62"/>
      <c r="L38" s="62"/>
      <c r="M38" s="63"/>
      <c r="P38" s="61"/>
      <c r="Q38" s="62"/>
      <c r="R38" s="62"/>
      <c r="S38" s="62"/>
      <c r="T38" s="62"/>
      <c r="U38" s="63"/>
      <c r="V38" s="30"/>
      <c r="W38" s="40"/>
      <c r="X38" s="71"/>
      <c r="Y38" s="72"/>
      <c r="Z38" s="72"/>
      <c r="AA38" s="72"/>
      <c r="AB38" s="72"/>
      <c r="AC38" s="73"/>
    </row>
    <row r="39" spans="1:38" ht="11.1" customHeight="1">
      <c r="A39" s="54"/>
      <c r="D39" s="67"/>
      <c r="E39" s="67"/>
      <c r="H39" s="64"/>
      <c r="I39" s="65"/>
      <c r="J39" s="65"/>
      <c r="K39" s="65"/>
      <c r="L39" s="65"/>
      <c r="M39" s="66"/>
      <c r="P39" s="64"/>
      <c r="Q39" s="65"/>
      <c r="R39" s="65"/>
      <c r="S39" s="65"/>
      <c r="T39" s="65"/>
      <c r="U39" s="66"/>
    </row>
  </sheetData>
  <mergeCells count="56">
    <mergeCell ref="V16:Y16"/>
    <mergeCell ref="P36:U37"/>
    <mergeCell ref="P38:U39"/>
    <mergeCell ref="X37:AC38"/>
    <mergeCell ref="J13:M13"/>
    <mergeCell ref="R30:U30"/>
    <mergeCell ref="J28:M28"/>
    <mergeCell ref="A32:A33"/>
    <mergeCell ref="A34:A35"/>
    <mergeCell ref="A36:A37"/>
    <mergeCell ref="A38:A39"/>
    <mergeCell ref="H32:M33"/>
    <mergeCell ref="H34:M35"/>
    <mergeCell ref="H36:M37"/>
    <mergeCell ref="H38:M39"/>
    <mergeCell ref="D38:E38"/>
    <mergeCell ref="D39:E39"/>
    <mergeCell ref="R3:U3"/>
    <mergeCell ref="R8:U8"/>
    <mergeCell ref="R10:U10"/>
    <mergeCell ref="F10:I10"/>
    <mergeCell ref="J10:M10"/>
    <mergeCell ref="N10:Q10"/>
    <mergeCell ref="F5:I5"/>
    <mergeCell ref="J6:M6"/>
    <mergeCell ref="N7:Q7"/>
    <mergeCell ref="B3:E3"/>
    <mergeCell ref="N29:Q29"/>
    <mergeCell ref="F25:I25"/>
    <mergeCell ref="J25:M25"/>
    <mergeCell ref="N25:Q25"/>
    <mergeCell ref="N3:Q3"/>
    <mergeCell ref="B26:E26"/>
    <mergeCell ref="F27:I27"/>
    <mergeCell ref="B25:E25"/>
    <mergeCell ref="B18:E18"/>
    <mergeCell ref="B11:E11"/>
    <mergeCell ref="F18:I18"/>
    <mergeCell ref="F20:I20"/>
    <mergeCell ref="B19:E19"/>
    <mergeCell ref="F12:I12"/>
    <mergeCell ref="A1:AI1"/>
    <mergeCell ref="B10:E10"/>
    <mergeCell ref="R15:U15"/>
    <mergeCell ref="R25:U25"/>
    <mergeCell ref="J18:M18"/>
    <mergeCell ref="N18:Q18"/>
    <mergeCell ref="R18:U18"/>
    <mergeCell ref="J21:M21"/>
    <mergeCell ref="N22:Q22"/>
    <mergeCell ref="R23:U23"/>
    <mergeCell ref="N14:Q14"/>
    <mergeCell ref="F3:I3"/>
    <mergeCell ref="J3:M3"/>
    <mergeCell ref="V10:Y10"/>
    <mergeCell ref="B4:E4"/>
  </mergeCells>
  <phoneticPr fontId="2"/>
  <conditionalFormatting sqref="I11 M11:M12 Q11:Q13 U11:U14 Y11:Y15 I13:I16 M14:M16 Q15:Q16 U16 E12:E16">
    <cfRule type="cellIs" dxfId="26" priority="34" stopIfTrue="1" operator="lessThan">
      <formula>C11</formula>
    </cfRule>
    <cfRule type="cellIs" dxfId="25" priority="35" stopIfTrue="1" operator="greaterThan">
      <formula>C11</formula>
    </cfRule>
    <cfRule type="cellIs" dxfId="24" priority="36" stopIfTrue="1" operator="equal">
      <formula>C11</formula>
    </cfRule>
  </conditionalFormatting>
  <conditionalFormatting sqref="G11 K11:K12 O11:O13 S11:S14 W11:W15 C12:C16 G13:G16 K14:K16 O15:O16 S16">
    <cfRule type="cellIs" dxfId="23" priority="37" stopIfTrue="1" operator="greaterThan">
      <formula>E11</formula>
    </cfRule>
    <cfRule type="cellIs" dxfId="22" priority="38" stopIfTrue="1" operator="lessThan">
      <formula>E11</formula>
    </cfRule>
    <cfRule type="cellIs" dxfId="21" priority="39" stopIfTrue="1" operator="equal">
      <formula>E11</formula>
    </cfRule>
  </conditionalFormatting>
  <conditionalFormatting sqref="Q8 E5:E8 I4 M4:M5 Q4:Q6 U4:U7 Y4:Y8 I6:I8 M7:M8">
    <cfRule type="cellIs" dxfId="20" priority="16" stopIfTrue="1" operator="lessThan">
      <formula>C4</formula>
    </cfRule>
    <cfRule type="cellIs" dxfId="19" priority="17" stopIfTrue="1" operator="greaterThan">
      <formula>C4</formula>
    </cfRule>
    <cfRule type="cellIs" dxfId="18" priority="18" stopIfTrue="1" operator="equal">
      <formula>C4</formula>
    </cfRule>
  </conditionalFormatting>
  <conditionalFormatting sqref="W4:W8 C5:C8 G6:G8 K7:K8 O8 G4 K4:K5 O4:O6 S4:S7">
    <cfRule type="cellIs" dxfId="17" priority="19" stopIfTrue="1" operator="greaterThan">
      <formula>E4</formula>
    </cfRule>
    <cfRule type="cellIs" dxfId="16" priority="20" stopIfTrue="1" operator="lessThan">
      <formula>E4</formula>
    </cfRule>
    <cfRule type="cellIs" dxfId="15" priority="21" stopIfTrue="1" operator="equal">
      <formula>E4</formula>
    </cfRule>
  </conditionalFormatting>
  <conditionalFormatting sqref="Q23 E20:E23 I19 M19:M20 Q19:Q21 U19:U22 Y19:Y23 I21:I23 M22:M23">
    <cfRule type="cellIs" dxfId="14" priority="10" stopIfTrue="1" operator="lessThan">
      <formula>C19</formula>
    </cfRule>
    <cfRule type="cellIs" dxfId="13" priority="11" stopIfTrue="1" operator="greaterThan">
      <formula>C19</formula>
    </cfRule>
    <cfRule type="cellIs" dxfId="12" priority="12" stopIfTrue="1" operator="equal">
      <formula>C19</formula>
    </cfRule>
  </conditionalFormatting>
  <conditionalFormatting sqref="W19:W23 C20:C23 G21:G23 K22:K23 O23 G19 K19:K20 O19:O21 S19:S22">
    <cfRule type="cellIs" dxfId="11" priority="13" stopIfTrue="1" operator="greaterThan">
      <formula>E19</formula>
    </cfRule>
    <cfRule type="cellIs" dxfId="10" priority="14" stopIfTrue="1" operator="lessThan">
      <formula>E19</formula>
    </cfRule>
    <cfRule type="cellIs" dxfId="9" priority="15" stopIfTrue="1" operator="equal">
      <formula>E19</formula>
    </cfRule>
  </conditionalFormatting>
  <conditionalFormatting sqref="Q30 E27:E30 I26 M26:M27 Q26:Q28 U26:U29 Y26:Y30 I28:I30 M29:M30">
    <cfRule type="cellIs" dxfId="8" priority="4" stopIfTrue="1" operator="lessThan">
      <formula>C26</formula>
    </cfRule>
    <cfRule type="cellIs" dxfId="7" priority="5" stopIfTrue="1" operator="greaterThan">
      <formula>C26</formula>
    </cfRule>
    <cfRule type="cellIs" dxfId="6" priority="6" stopIfTrue="1" operator="equal">
      <formula>C26</formula>
    </cfRule>
  </conditionalFormatting>
  <conditionalFormatting sqref="W26:W30 C27:C30 G28:G30 K29:K30 O30 G26 K26:K27 O26:O28 S26:S29">
    <cfRule type="cellIs" dxfId="5" priority="7" stopIfTrue="1" operator="greaterThan">
      <formula>E26</formula>
    </cfRule>
    <cfRule type="cellIs" dxfId="4" priority="8" stopIfTrue="1" operator="lessThan">
      <formula>E26</formula>
    </cfRule>
    <cfRule type="cellIs" dxfId="3" priority="9" stopIfTrue="1" operator="equal">
      <formula>E26</formula>
    </cfRule>
  </conditionalFormatting>
  <conditionalFormatting sqref="C33">
    <cfRule type="cellIs" dxfId="2" priority="1" stopIfTrue="1" operator="greaterThan">
      <formula>E33</formula>
    </cfRule>
    <cfRule type="cellIs" dxfId="1" priority="2" stopIfTrue="1" operator="lessThan">
      <formula>E33</formula>
    </cfRule>
    <cfRule type="cellIs" dxfId="0" priority="3" stopIfTrue="1" operator="equal">
      <formula>E33</formula>
    </cfRule>
  </conditionalFormatting>
  <pageMargins left="0" right="0" top="0.19685039370078741" bottom="0.19685039370078741" header="0.51181102362204722" footer="0.51181102362204722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高崎　久明</dc:creator>
  <cp:lastModifiedBy>takasaki</cp:lastModifiedBy>
  <cp:lastPrinted>2013-04-13T00:48:00Z</cp:lastPrinted>
  <dcterms:created xsi:type="dcterms:W3CDTF">2010-03-22T08:41:35Z</dcterms:created>
  <dcterms:modified xsi:type="dcterms:W3CDTF">2013-05-11T09:12:58Z</dcterms:modified>
</cp:coreProperties>
</file>