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4955" windowHeight="116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W22" i="1" l="1"/>
  <c r="V22" i="1"/>
  <c r="X22" i="1" s="1"/>
  <c r="Q22" i="1"/>
  <c r="T22" i="1" s="1"/>
  <c r="P22" i="1"/>
  <c r="S22" i="1" s="1"/>
  <c r="O22" i="1"/>
  <c r="R22" i="1" s="1"/>
  <c r="N21" i="1"/>
  <c r="L21" i="1"/>
  <c r="V21" i="1" s="1"/>
  <c r="N20" i="1"/>
  <c r="L20" i="1"/>
  <c r="J20" i="1"/>
  <c r="H20" i="1"/>
  <c r="K19" i="1"/>
  <c r="G19" i="1"/>
  <c r="C19" i="1"/>
  <c r="W12" i="1"/>
  <c r="V12" i="1"/>
  <c r="Q12" i="1"/>
  <c r="T12" i="1" s="1"/>
  <c r="P12" i="1"/>
  <c r="S12" i="1" s="1"/>
  <c r="O12" i="1"/>
  <c r="R12" i="1" s="1"/>
  <c r="N11" i="1"/>
  <c r="L11" i="1"/>
  <c r="Q11" i="1" s="1"/>
  <c r="T11" i="1" s="1"/>
  <c r="N10" i="1"/>
  <c r="L10" i="1"/>
  <c r="J10" i="1"/>
  <c r="H10" i="1"/>
  <c r="K9" i="1"/>
  <c r="G9" i="1"/>
  <c r="C9" i="1"/>
  <c r="W17" i="1"/>
  <c r="V17" i="1"/>
  <c r="Q17" i="1"/>
  <c r="T17" i="1" s="1"/>
  <c r="P17" i="1"/>
  <c r="S17" i="1" s="1"/>
  <c r="O17" i="1"/>
  <c r="R17" i="1" s="1"/>
  <c r="N16" i="1"/>
  <c r="L16" i="1"/>
  <c r="Q16" i="1" s="1"/>
  <c r="T16" i="1" s="1"/>
  <c r="N15" i="1"/>
  <c r="L15" i="1"/>
  <c r="J15" i="1"/>
  <c r="H15" i="1"/>
  <c r="K14" i="1"/>
  <c r="G14" i="1"/>
  <c r="C14" i="1"/>
  <c r="X12" i="1" l="1"/>
  <c r="Q10" i="1"/>
  <c r="T10" i="1" s="1"/>
  <c r="W20" i="1"/>
  <c r="P21" i="1"/>
  <c r="S21" i="1" s="1"/>
  <c r="U12" i="1"/>
  <c r="V15" i="1"/>
  <c r="X15" i="1" s="1"/>
  <c r="P11" i="1"/>
  <c r="S11" i="1" s="1"/>
  <c r="Q20" i="1"/>
  <c r="T20" i="1" s="1"/>
  <c r="V20" i="1"/>
  <c r="X17" i="1"/>
  <c r="W10" i="1"/>
  <c r="V11" i="1"/>
  <c r="Q21" i="1"/>
  <c r="T21" i="1" s="1"/>
  <c r="U22" i="1"/>
  <c r="V10" i="1"/>
  <c r="X10" i="1" s="1"/>
  <c r="O20" i="1"/>
  <c r="R20" i="1" s="1"/>
  <c r="O21" i="1"/>
  <c r="R21" i="1" s="1"/>
  <c r="W21" i="1"/>
  <c r="X21" i="1" s="1"/>
  <c r="P20" i="1"/>
  <c r="S20" i="1" s="1"/>
  <c r="O10" i="1"/>
  <c r="R10" i="1" s="1"/>
  <c r="O11" i="1"/>
  <c r="R11" i="1" s="1"/>
  <c r="W11" i="1"/>
  <c r="P10" i="1"/>
  <c r="S10" i="1" s="1"/>
  <c r="W15" i="1"/>
  <c r="U17" i="1"/>
  <c r="V16" i="1"/>
  <c r="P16" i="1"/>
  <c r="S16" i="1" s="1"/>
  <c r="O15" i="1"/>
  <c r="R15" i="1" s="1"/>
  <c r="O16" i="1"/>
  <c r="R16" i="1" s="1"/>
  <c r="W16" i="1"/>
  <c r="P15" i="1"/>
  <c r="S15" i="1" s="1"/>
  <c r="Q15" i="1"/>
  <c r="T15" i="1" s="1"/>
  <c r="AA7" i="1"/>
  <c r="Z7" i="1"/>
  <c r="U7" i="1"/>
  <c r="X7" i="1" s="1"/>
  <c r="T7" i="1"/>
  <c r="W7" i="1" s="1"/>
  <c r="S7" i="1"/>
  <c r="V7" i="1" s="1"/>
  <c r="R6" i="1"/>
  <c r="AA6" i="1" s="1"/>
  <c r="P6" i="1"/>
  <c r="R5" i="1"/>
  <c r="P5" i="1"/>
  <c r="N5" i="1"/>
  <c r="L5" i="1"/>
  <c r="R4" i="1"/>
  <c r="P4" i="1"/>
  <c r="N4" i="1"/>
  <c r="L4" i="1"/>
  <c r="J4" i="1"/>
  <c r="H4" i="1"/>
  <c r="O3" i="1"/>
  <c r="K3" i="1"/>
  <c r="G3" i="1"/>
  <c r="C3" i="1"/>
  <c r="X20" i="1" l="1"/>
  <c r="U16" i="1"/>
  <c r="X11" i="1"/>
  <c r="U11" i="1"/>
  <c r="U21" i="1"/>
  <c r="U20" i="1"/>
  <c r="U10" i="1"/>
  <c r="X16" i="1"/>
  <c r="U15" i="1"/>
  <c r="Z5" i="1"/>
  <c r="AA4" i="1"/>
  <c r="AA5" i="1"/>
  <c r="T6" i="1"/>
  <c r="W6" i="1" s="1"/>
  <c r="T4" i="1"/>
  <c r="W4" i="1" s="1"/>
  <c r="Z4" i="1"/>
  <c r="Y7" i="1"/>
  <c r="T5" i="1"/>
  <c r="W5" i="1" s="1"/>
  <c r="AB7" i="1"/>
  <c r="S4" i="1"/>
  <c r="V4" i="1" s="1"/>
  <c r="U5" i="1"/>
  <c r="X5" i="1" s="1"/>
  <c r="U6" i="1"/>
  <c r="X6" i="1" s="1"/>
  <c r="Z6" i="1"/>
  <c r="AB6" i="1" s="1"/>
  <c r="U4" i="1"/>
  <c r="X4" i="1" s="1"/>
  <c r="S5" i="1"/>
  <c r="V5" i="1" s="1"/>
  <c r="S6" i="1"/>
  <c r="V6" i="1" s="1"/>
  <c r="AB5" i="1" l="1"/>
  <c r="Y6" i="1"/>
  <c r="AB4" i="1"/>
  <c r="Y5" i="1"/>
  <c r="Y4" i="1"/>
</calcChain>
</file>

<file path=xl/sharedStrings.xml><?xml version="1.0" encoding="utf-8"?>
<sst xmlns="http://schemas.openxmlformats.org/spreadsheetml/2006/main" count="133" uniqueCount="48">
  <si>
    <t>勝ち</t>
  </si>
  <si>
    <t>負け</t>
  </si>
  <si>
    <t>引分</t>
  </si>
  <si>
    <t>勝点</t>
    <rPh sb="0" eb="1">
      <t>カ</t>
    </rPh>
    <rPh sb="1" eb="2">
      <t>テン</t>
    </rPh>
    <phoneticPr fontId="2"/>
  </si>
  <si>
    <t>負点</t>
    <rPh sb="0" eb="1">
      <t>マ</t>
    </rPh>
    <rPh sb="1" eb="2">
      <t>テン</t>
    </rPh>
    <phoneticPr fontId="2"/>
  </si>
  <si>
    <t>引分点</t>
    <rPh sb="0" eb="2">
      <t>ヒキワケ</t>
    </rPh>
    <rPh sb="2" eb="3">
      <t>テン</t>
    </rPh>
    <phoneticPr fontId="2"/>
  </si>
  <si>
    <t>合計</t>
    <rPh sb="0" eb="2">
      <t>ゴウケイ</t>
    </rPh>
    <phoneticPr fontId="2"/>
  </si>
  <si>
    <t>得点</t>
  </si>
  <si>
    <t>失点</t>
  </si>
  <si>
    <t>点差</t>
  </si>
  <si>
    <t>-</t>
    <phoneticPr fontId="1"/>
  </si>
  <si>
    <t>-</t>
    <phoneticPr fontId="1"/>
  </si>
  <si>
    <t>四小地区少年野球クラブA</t>
    <rPh sb="0" eb="1">
      <t>ヨン</t>
    </rPh>
    <rPh sb="1" eb="2">
      <t>ショウ</t>
    </rPh>
    <rPh sb="2" eb="4">
      <t>チク</t>
    </rPh>
    <rPh sb="4" eb="6">
      <t>ショウネン</t>
    </rPh>
    <rPh sb="6" eb="8">
      <t>ヤキュウ</t>
    </rPh>
    <phoneticPr fontId="1"/>
  </si>
  <si>
    <t>柏ヤンガーズA</t>
    <rPh sb="0" eb="1">
      <t>カシワ</t>
    </rPh>
    <phoneticPr fontId="1"/>
  </si>
  <si>
    <t>沼南フラワーズA</t>
    <rPh sb="0" eb="2">
      <t>ショウナン</t>
    </rPh>
    <phoneticPr fontId="1"/>
  </si>
  <si>
    <t>新柏ツインズA</t>
    <rPh sb="0" eb="2">
      <t>シンカシワ</t>
    </rPh>
    <phoneticPr fontId="1"/>
  </si>
  <si>
    <t>柏ドリームスA</t>
    <rPh sb="0" eb="1">
      <t>カシワ</t>
    </rPh>
    <phoneticPr fontId="1"/>
  </si>
  <si>
    <t>高野台ジャガーズA</t>
    <rPh sb="0" eb="3">
      <t>コウヤダイ</t>
    </rPh>
    <phoneticPr fontId="1"/>
  </si>
  <si>
    <t>柏リアノスA</t>
    <rPh sb="0" eb="1">
      <t>カシワ</t>
    </rPh>
    <phoneticPr fontId="1"/>
  </si>
  <si>
    <t>北柏スーパーナインA</t>
    <rPh sb="0" eb="2">
      <t>キタカシワ</t>
    </rPh>
    <phoneticPr fontId="1"/>
  </si>
  <si>
    <t>豊上ジュニアーズA</t>
    <rPh sb="0" eb="1">
      <t>トヨ</t>
    </rPh>
    <rPh sb="1" eb="2">
      <t>ウエ</t>
    </rPh>
    <phoneticPr fontId="1"/>
  </si>
  <si>
    <t>光ヶ丘シャークスB</t>
    <rPh sb="0" eb="3">
      <t>ヒカリガオカ</t>
    </rPh>
    <phoneticPr fontId="1"/>
  </si>
  <si>
    <t>増尾レッドスターズA</t>
    <rPh sb="0" eb="2">
      <t>マスオ</t>
    </rPh>
    <phoneticPr fontId="1"/>
  </si>
  <si>
    <t>松葉ニューセラミックスジュニア</t>
    <rPh sb="0" eb="2">
      <t>マツバ</t>
    </rPh>
    <phoneticPr fontId="1"/>
  </si>
  <si>
    <t>加賀シャトルズA</t>
    <rPh sb="0" eb="2">
      <t>カガ</t>
    </rPh>
    <phoneticPr fontId="1"/>
  </si>
  <si>
    <t>Dブロック</t>
    <phoneticPr fontId="1"/>
  </si>
  <si>
    <t>順位</t>
    <rPh sb="0" eb="2">
      <t>ジュンイ</t>
    </rPh>
    <phoneticPr fontId="1"/>
  </si>
  <si>
    <t>Ａブロック</t>
    <phoneticPr fontId="1"/>
  </si>
  <si>
    <t>Ｂブロック</t>
    <phoneticPr fontId="1"/>
  </si>
  <si>
    <t>Ｃブロック</t>
    <phoneticPr fontId="1"/>
  </si>
  <si>
    <t>はブロック責任者</t>
    <rPh sb="5" eb="8">
      <t>セキニンシャ</t>
    </rPh>
    <phoneticPr fontId="1"/>
  </si>
  <si>
    <t>第15回柏市少年野球低学年春季大会</t>
    <rPh sb="0" eb="1">
      <t>ダイ</t>
    </rPh>
    <rPh sb="3" eb="4">
      <t>カイ</t>
    </rPh>
    <rPh sb="4" eb="5">
      <t>カシワ</t>
    </rPh>
    <rPh sb="5" eb="6">
      <t>シ</t>
    </rPh>
    <rPh sb="6" eb="8">
      <t>ショウネン</t>
    </rPh>
    <rPh sb="8" eb="10">
      <t>ヤキュウ</t>
    </rPh>
    <rPh sb="10" eb="13">
      <t>テイガクネン</t>
    </rPh>
    <rPh sb="13" eb="15">
      <t>シュンキ</t>
    </rPh>
    <rPh sb="15" eb="17">
      <t>タイカイ</t>
    </rPh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</si>
  <si>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</si>
  <si>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</si>
  <si>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</si>
  <si>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</si>
  <si>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</si>
  <si>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</si>
  <si>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△</t>
    <phoneticPr fontId="1"/>
  </si>
  <si>
    <t>柏ドリームスA</t>
    <phoneticPr fontId="1"/>
  </si>
  <si>
    <t>高野台ジャガーズA</t>
    <phoneticPr fontId="1"/>
  </si>
  <si>
    <t>豊上ジュニアーズA</t>
    <phoneticPr fontId="1"/>
  </si>
  <si>
    <t>高野台ジャガーズA</t>
    <phoneticPr fontId="1"/>
  </si>
  <si>
    <t>優勝決定トーナメント</t>
    <rPh sb="0" eb="2">
      <t>ユウショウ</t>
    </rPh>
    <rPh sb="2" eb="4">
      <t>ケッテイ</t>
    </rPh>
    <phoneticPr fontId="1"/>
  </si>
  <si>
    <t>3位決定戦</t>
    <rPh sb="1" eb="2">
      <t>イ</t>
    </rPh>
    <rPh sb="2" eb="5">
      <t>ケッテイセン</t>
    </rPh>
    <phoneticPr fontId="1"/>
  </si>
  <si>
    <t>沼南フラワーズA</t>
    <phoneticPr fontId="1"/>
  </si>
  <si>
    <t>沼南フラワーズA</t>
    <phoneticPr fontId="1"/>
  </si>
  <si>
    <t>豊上ジュニアーズA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</si>
</sst>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000000"/>
      <name val="MS UI Gothic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56" fontId="0" fillId="0" borderId="13" xfId="0" applyNumberFormat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left" vertical="top" shrinkToFit="1"/>
    </xf>
    <xf numFmtId="0" fontId="0" fillId="0" borderId="16" xfId="0" applyBorder="1" applyAlignment="1">
      <alignment horizontal="left" shrinkToFit="1"/>
    </xf>
    <xf numFmtId="0" fontId="0" fillId="0" borderId="17" xfId="0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horizontal="left" shrinkToFit="1"/>
    </xf>
    <xf numFmtId="0" fontId="0" fillId="0" borderId="21" xfId="0" applyBorder="1" applyAlignment="1">
      <alignment horizontal="left" vertical="center" shrinkToFit="1"/>
    </xf>
    <xf numFmtId="0" fontId="0" fillId="0" borderId="21" xfId="0" applyBorder="1" applyAlignment="1">
      <alignment vertical="center" shrinkToFit="1"/>
    </xf>
    <xf numFmtId="0" fontId="0" fillId="0" borderId="26" xfId="0" applyBorder="1" applyAlignment="1">
      <alignment horizontal="left" vertical="top" shrinkToFit="1"/>
    </xf>
    <xf numFmtId="0" fontId="0" fillId="0" borderId="25" xfId="0" applyBorder="1" applyAlignment="1">
      <alignment horizontal="left" vertical="center" shrinkToFit="1"/>
    </xf>
    <xf numFmtId="0" fontId="10" fillId="0" borderId="16" xfId="0" applyFont="1" applyBorder="1" applyAlignment="1">
      <alignment vertical="center" shrinkToFit="1"/>
    </xf>
    <xf numFmtId="0" fontId="0" fillId="0" borderId="24" xfId="0" applyBorder="1" applyAlignment="1">
      <alignment horizontal="left" shrinkToFit="1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60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0</xdr:col>
      <xdr:colOff>323850</xdr:colOff>
      <xdr:row>3</xdr:row>
      <xdr:rowOff>209550</xdr:rowOff>
    </xdr:to>
    <xdr:sp macro="" textlink="">
      <xdr:nvSpPr>
        <xdr:cNvPr id="2" name="円/楕円 1"/>
        <xdr:cNvSpPr/>
      </xdr:nvSpPr>
      <xdr:spPr>
        <a:xfrm>
          <a:off x="38100" y="8286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9</xdr:row>
      <xdr:rowOff>28575</xdr:rowOff>
    </xdr:from>
    <xdr:to>
      <xdr:col>0</xdr:col>
      <xdr:colOff>323850</xdr:colOff>
      <xdr:row>9</xdr:row>
      <xdr:rowOff>200025</xdr:rowOff>
    </xdr:to>
    <xdr:sp macro="" textlink="">
      <xdr:nvSpPr>
        <xdr:cNvPr id="3" name="円/楕円 2"/>
        <xdr:cNvSpPr/>
      </xdr:nvSpPr>
      <xdr:spPr>
        <a:xfrm>
          <a:off x="38100" y="2190750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14</xdr:row>
      <xdr:rowOff>28575</xdr:rowOff>
    </xdr:from>
    <xdr:to>
      <xdr:col>0</xdr:col>
      <xdr:colOff>323850</xdr:colOff>
      <xdr:row>14</xdr:row>
      <xdr:rowOff>200025</xdr:rowOff>
    </xdr:to>
    <xdr:sp macro="" textlink="">
      <xdr:nvSpPr>
        <xdr:cNvPr id="5" name="円/楕円 4"/>
        <xdr:cNvSpPr/>
      </xdr:nvSpPr>
      <xdr:spPr>
        <a:xfrm>
          <a:off x="38100" y="3562350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19</xdr:row>
      <xdr:rowOff>38100</xdr:rowOff>
    </xdr:from>
    <xdr:to>
      <xdr:col>0</xdr:col>
      <xdr:colOff>314325</xdr:colOff>
      <xdr:row>19</xdr:row>
      <xdr:rowOff>209550</xdr:rowOff>
    </xdr:to>
    <xdr:sp macro="" textlink="">
      <xdr:nvSpPr>
        <xdr:cNvPr id="7" name="円/楕円 6"/>
        <xdr:cNvSpPr/>
      </xdr:nvSpPr>
      <xdr:spPr>
        <a:xfrm>
          <a:off x="28575" y="49434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285750</xdr:colOff>
      <xdr:row>22</xdr:row>
      <xdr:rowOff>171450</xdr:rowOff>
    </xdr:to>
    <xdr:sp macro="" textlink="">
      <xdr:nvSpPr>
        <xdr:cNvPr id="8" name="円/楕円 7"/>
        <xdr:cNvSpPr/>
      </xdr:nvSpPr>
      <xdr:spPr>
        <a:xfrm>
          <a:off x="5048250" y="58197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abSelected="1" topLeftCell="A13" workbookViewId="0">
      <selection activeCell="B37" sqref="B37:C37"/>
    </sheetView>
  </sheetViews>
  <sheetFormatPr defaultRowHeight="13.5"/>
  <cols>
    <col min="1" max="1" width="4.625" customWidth="1"/>
    <col min="2" max="2" width="28.625" customWidth="1"/>
    <col min="3" max="29" width="4.125" customWidth="1"/>
    <col min="30" max="34" width="3.625" customWidth="1"/>
    <col min="35" max="42" width="2.625" customWidth="1"/>
    <col min="43" max="65" width="5.625" customWidth="1"/>
  </cols>
  <sheetData>
    <row r="1" spans="1:43" ht="35.1" customHeight="1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19"/>
      <c r="AE1" s="19"/>
      <c r="AF1" s="19"/>
      <c r="AG1" s="19"/>
      <c r="AH1" s="7"/>
      <c r="AI1" s="6"/>
      <c r="AJ1" s="6"/>
      <c r="AK1" s="6"/>
      <c r="AL1" s="6"/>
      <c r="AM1" s="6"/>
      <c r="AN1" s="6"/>
      <c r="AO1" s="6"/>
      <c r="AP1" s="6"/>
      <c r="AQ1" s="2"/>
    </row>
    <row r="2" spans="1:43" ht="9.9499999999999993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9"/>
      <c r="AE2" s="19"/>
      <c r="AF2" s="19"/>
      <c r="AG2" s="19"/>
      <c r="AH2" s="7"/>
      <c r="AI2" s="6"/>
      <c r="AJ2" s="6"/>
      <c r="AK2" s="6"/>
      <c r="AL2" s="6"/>
      <c r="AM2" s="6"/>
      <c r="AN2" s="6"/>
      <c r="AO2" s="6"/>
      <c r="AP2" s="6"/>
      <c r="AQ2" s="2"/>
    </row>
    <row r="3" spans="1:43" ht="18" customHeight="1">
      <c r="A3" s="45" t="s">
        <v>27</v>
      </c>
      <c r="B3" s="46"/>
      <c r="C3" s="38" t="str">
        <f>+B4</f>
        <v>柏リアノスA</v>
      </c>
      <c r="D3" s="39"/>
      <c r="E3" s="39"/>
      <c r="F3" s="40"/>
      <c r="G3" s="38" t="str">
        <f>+B5</f>
        <v>新柏ツインズA</v>
      </c>
      <c r="H3" s="39"/>
      <c r="I3" s="39"/>
      <c r="J3" s="40"/>
      <c r="K3" s="38" t="str">
        <f>+B6</f>
        <v>松葉ニューセラミックスジュニア</v>
      </c>
      <c r="L3" s="39"/>
      <c r="M3" s="39"/>
      <c r="N3" s="40"/>
      <c r="O3" s="38" t="str">
        <f>+B7</f>
        <v>沼南フラワーズA</v>
      </c>
      <c r="P3" s="39"/>
      <c r="Q3" s="39"/>
      <c r="R3" s="40"/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26</v>
      </c>
      <c r="AD3" s="14"/>
      <c r="AE3" s="14"/>
      <c r="AF3" s="14"/>
      <c r="AG3" s="14"/>
      <c r="AH3" s="7"/>
      <c r="AI3" s="6"/>
      <c r="AJ3" s="6"/>
      <c r="AK3" s="6"/>
      <c r="AL3" s="6"/>
      <c r="AM3" s="6"/>
      <c r="AN3" s="6"/>
      <c r="AO3" s="6"/>
      <c r="AP3" s="6"/>
      <c r="AQ3" s="2"/>
    </row>
    <row r="4" spans="1:43" ht="18" customHeight="1">
      <c r="A4" s="12">
        <v>1</v>
      </c>
      <c r="B4" s="21" t="s">
        <v>18</v>
      </c>
      <c r="C4" s="41"/>
      <c r="D4" s="42"/>
      <c r="E4" s="42"/>
      <c r="F4" s="43"/>
      <c r="G4" s="9" t="s">
        <v>34</v>
      </c>
      <c r="H4" s="10">
        <f>IF(F5="","",F5)</f>
        <v>8</v>
      </c>
      <c r="I4" s="10" t="s">
        <v>11</v>
      </c>
      <c r="J4" s="11">
        <f>IF(D5="","",D5)</f>
        <v>13</v>
      </c>
      <c r="K4" s="9" t="s">
        <v>34</v>
      </c>
      <c r="L4" s="10">
        <f>IF(F6="","",F6)</f>
        <v>1</v>
      </c>
      <c r="M4" s="10" t="s">
        <v>11</v>
      </c>
      <c r="N4" s="11">
        <f>IF(D6="","",D6)</f>
        <v>10</v>
      </c>
      <c r="O4" s="9" t="s">
        <v>36</v>
      </c>
      <c r="P4" s="10">
        <f>IF(F7="","",F7)</f>
        <v>7</v>
      </c>
      <c r="Q4" s="10" t="s">
        <v>11</v>
      </c>
      <c r="R4" s="11">
        <f>IF(D7="","",D7)</f>
        <v>5</v>
      </c>
      <c r="S4" s="5">
        <f>IF(D4&gt;F4,1,0)+IF(H4&gt;J4,1,0)+IF(L4&gt;N4,1,0)+IF(P4&gt;R4,1,0)</f>
        <v>1</v>
      </c>
      <c r="T4" s="3">
        <f>IF(D4&lt;F4,1,0)+IF(H4&lt;J4,1,0)+IF(L4&lt;N4,1,0)+IF(P4&lt;R4,1,0)</f>
        <v>2</v>
      </c>
      <c r="U4" s="3">
        <f>+IF(AND(ISNUMBER(D4),D4=F4),1,)+IF(AND(ISNUMBER(H4),H4=J4),1,0)+IF(AND(ISNUMBER(L4),L4=N4),1,0)+IF(AND(ISNUMBER(P4),P4=R4),1,0)</f>
        <v>0</v>
      </c>
      <c r="V4" s="3">
        <f>S4*2</f>
        <v>2</v>
      </c>
      <c r="W4" s="3">
        <f>T4*0</f>
        <v>0</v>
      </c>
      <c r="X4" s="3">
        <f>U4*1</f>
        <v>0</v>
      </c>
      <c r="Y4" s="3">
        <f>V4+W4+X4</f>
        <v>2</v>
      </c>
      <c r="Z4" s="3">
        <f>IF(ISNUMBER(D4),D4,0)+IF(ISNUMBER(H4),H4,0)+IF(ISNUMBER(L4),L4,0)+IF(ISNUMBER(P4),P4,0)</f>
        <v>16</v>
      </c>
      <c r="AA4" s="3">
        <f>IF(ISNUMBER(F4),F4,0)+IF(ISNUMBER(J4),J4,0)+IF(ISNUMBER(N4),N4,0)+IF(ISNUMBER(R4),R4,0)</f>
        <v>28</v>
      </c>
      <c r="AB4" s="3">
        <f>Z4-AA4</f>
        <v>-12</v>
      </c>
      <c r="AC4" s="12">
        <v>4</v>
      </c>
      <c r="AD4" s="14"/>
      <c r="AE4" s="14"/>
      <c r="AF4" s="14"/>
      <c r="AG4" s="14"/>
      <c r="AH4" s="7"/>
      <c r="AI4" s="6"/>
      <c r="AJ4" s="6"/>
      <c r="AK4" s="6"/>
      <c r="AL4" s="6"/>
      <c r="AM4" s="6"/>
      <c r="AN4" s="6"/>
      <c r="AO4" s="6"/>
      <c r="AP4" s="6"/>
      <c r="AQ4" s="2"/>
    </row>
    <row r="5" spans="1:43" ht="18" customHeight="1">
      <c r="A5" s="12">
        <v>2</v>
      </c>
      <c r="B5" s="21" t="s">
        <v>15</v>
      </c>
      <c r="C5" s="9" t="s">
        <v>36</v>
      </c>
      <c r="D5" s="10">
        <v>13</v>
      </c>
      <c r="E5" s="10" t="s">
        <v>10</v>
      </c>
      <c r="F5" s="11">
        <v>8</v>
      </c>
      <c r="G5" s="41"/>
      <c r="H5" s="42"/>
      <c r="I5" s="42"/>
      <c r="J5" s="43"/>
      <c r="K5" s="9" t="s">
        <v>38</v>
      </c>
      <c r="L5" s="10">
        <f>IF(J6="","",J6)</f>
        <v>4</v>
      </c>
      <c r="M5" s="10" t="s">
        <v>11</v>
      </c>
      <c r="N5" s="11">
        <f>IF(H6="","",H6)</f>
        <v>4</v>
      </c>
      <c r="O5" s="9" t="s">
        <v>34</v>
      </c>
      <c r="P5" s="10">
        <f>IF(J7="","",J7)</f>
        <v>2</v>
      </c>
      <c r="Q5" s="10" t="s">
        <v>11</v>
      </c>
      <c r="R5" s="11">
        <f>IF(H7="","",H7)</f>
        <v>8</v>
      </c>
      <c r="S5" s="5">
        <f>IF(D5&gt;F5,1,0)+IF(H5&gt;J5,1,0)+IF(L5&gt;N5,1,0)+IF(P5&gt;R5,1,0)</f>
        <v>1</v>
      </c>
      <c r="T5" s="3">
        <f>IF(D5&lt;F5,1,0)+IF(H5&lt;J5,1,0)+IF(L5&lt;N5,1,0)+IF(P5&lt;R5,1,0)</f>
        <v>1</v>
      </c>
      <c r="U5" s="3">
        <f>+IF(AND(ISNUMBER(D5),D5=F5),1,)+IF(AND(ISNUMBER(H5),H5=J5),1,0)+IF(AND(ISNUMBER(L5),L5=N5),1,0)+IF(AND(ISNUMBER(P5),P5=R5),1,0)</f>
        <v>1</v>
      </c>
      <c r="V5" s="3">
        <f>S5*2</f>
        <v>2</v>
      </c>
      <c r="W5" s="3">
        <f>T5*0</f>
        <v>0</v>
      </c>
      <c r="X5" s="3">
        <f>U5*1</f>
        <v>1</v>
      </c>
      <c r="Y5" s="3">
        <f>V5+W5+X5</f>
        <v>3</v>
      </c>
      <c r="Z5" s="3">
        <f>IF(ISNUMBER(D5),D5,0)+IF(ISNUMBER(H5),H5,0)+IF(ISNUMBER(L5),L5,0)+IF(ISNUMBER(P5),P5,0)</f>
        <v>19</v>
      </c>
      <c r="AA5" s="3">
        <f>IF(ISNUMBER(F5),F5,0)+IF(ISNUMBER(J5),J5,0)+IF(ISNUMBER(N5),N5,0)+IF(ISNUMBER(R5),R5,0)</f>
        <v>20</v>
      </c>
      <c r="AB5" s="3">
        <f>Z5-AA5</f>
        <v>-1</v>
      </c>
      <c r="AC5" s="12">
        <v>3</v>
      </c>
      <c r="AD5" s="14"/>
      <c r="AE5" s="14"/>
      <c r="AF5" s="14"/>
      <c r="AG5" s="14"/>
      <c r="AH5" s="7"/>
      <c r="AI5" s="6"/>
      <c r="AJ5" s="6"/>
      <c r="AK5" s="6"/>
      <c r="AL5" s="6"/>
      <c r="AM5" s="6"/>
      <c r="AN5" s="6"/>
      <c r="AO5" s="6"/>
      <c r="AP5" s="6"/>
      <c r="AQ5" s="2"/>
    </row>
    <row r="6" spans="1:43" ht="18" customHeight="1">
      <c r="A6" s="12">
        <v>3</v>
      </c>
      <c r="B6" s="22" t="s">
        <v>23</v>
      </c>
      <c r="C6" s="9" t="s">
        <v>37</v>
      </c>
      <c r="D6" s="10">
        <v>10</v>
      </c>
      <c r="E6" s="10" t="s">
        <v>11</v>
      </c>
      <c r="F6" s="11">
        <v>1</v>
      </c>
      <c r="G6" s="9" t="s">
        <v>38</v>
      </c>
      <c r="H6" s="10">
        <v>4</v>
      </c>
      <c r="I6" s="10" t="s">
        <v>11</v>
      </c>
      <c r="J6" s="11">
        <v>4</v>
      </c>
      <c r="K6" s="41"/>
      <c r="L6" s="42"/>
      <c r="M6" s="42"/>
      <c r="N6" s="43"/>
      <c r="O6" s="9" t="s">
        <v>34</v>
      </c>
      <c r="P6" s="10">
        <f>IF(N7="","",N7)</f>
        <v>0</v>
      </c>
      <c r="Q6" s="10" t="s">
        <v>11</v>
      </c>
      <c r="R6" s="11">
        <f>IF(L7="","",L7)</f>
        <v>9</v>
      </c>
      <c r="S6" s="5">
        <f>IF(D6&gt;F6,1,0)+IF(H6&gt;J6,1,0)+IF(L6&gt;N6,1,0)+IF(P6&gt;R6,1,0)</f>
        <v>1</v>
      </c>
      <c r="T6" s="3">
        <f>IF(D6&lt;F6,1,0)+IF(H6&lt;J6,1,0)+IF(L6&lt;N6,1,0)+IF(P6&lt;R6,1,0)</f>
        <v>1</v>
      </c>
      <c r="U6" s="3">
        <f>+IF(AND(ISNUMBER(D6),D6=F6),1,)+IF(AND(ISNUMBER(H6),H6=J6),1,0)+IF(AND(ISNUMBER(L6),L6=N6),1,0)+IF(AND(ISNUMBER(P6),P6=R6),1,0)</f>
        <v>1</v>
      </c>
      <c r="V6" s="3">
        <f>S6*2</f>
        <v>2</v>
      </c>
      <c r="W6" s="3">
        <f>T6*0</f>
        <v>0</v>
      </c>
      <c r="X6" s="3">
        <f>U6*1</f>
        <v>1</v>
      </c>
      <c r="Y6" s="3">
        <f>V6+W6+X6</f>
        <v>3</v>
      </c>
      <c r="Z6" s="3">
        <f>IF(ISNUMBER(D6),D6,0)+IF(ISNUMBER(H6),H6,0)+IF(ISNUMBER(L6),L6,0)+IF(ISNUMBER(P6),P6,0)</f>
        <v>14</v>
      </c>
      <c r="AA6" s="3">
        <f>IF(ISNUMBER(F6),F6,0)+IF(ISNUMBER(J6),J6,0)+IF(ISNUMBER(N6),N6,0)+IF(ISNUMBER(R6),R6,0)</f>
        <v>14</v>
      </c>
      <c r="AB6" s="3">
        <f>Z6-AA6</f>
        <v>0</v>
      </c>
      <c r="AC6" s="12">
        <v>2</v>
      </c>
      <c r="AD6" s="14"/>
      <c r="AE6" s="14"/>
      <c r="AF6" s="14"/>
      <c r="AG6" s="14"/>
      <c r="AH6" s="7"/>
      <c r="AI6" s="6"/>
      <c r="AJ6" s="6"/>
      <c r="AK6" s="6"/>
      <c r="AL6" s="6"/>
      <c r="AM6" s="6"/>
      <c r="AN6" s="6"/>
      <c r="AO6" s="6"/>
      <c r="AP6" s="6"/>
      <c r="AQ6" s="2"/>
    </row>
    <row r="7" spans="1:43" ht="18" customHeight="1">
      <c r="A7" s="12">
        <v>4</v>
      </c>
      <c r="B7" s="21" t="s">
        <v>14</v>
      </c>
      <c r="C7" s="9" t="s">
        <v>33</v>
      </c>
      <c r="D7" s="10">
        <v>5</v>
      </c>
      <c r="E7" s="10" t="s">
        <v>11</v>
      </c>
      <c r="F7" s="11">
        <v>7</v>
      </c>
      <c r="G7" s="9" t="s">
        <v>36</v>
      </c>
      <c r="H7" s="10">
        <v>8</v>
      </c>
      <c r="I7" s="10" t="s">
        <v>11</v>
      </c>
      <c r="J7" s="11">
        <v>2</v>
      </c>
      <c r="K7" s="9" t="s">
        <v>35</v>
      </c>
      <c r="L7" s="10">
        <v>9</v>
      </c>
      <c r="M7" s="10" t="s">
        <v>11</v>
      </c>
      <c r="N7" s="11">
        <v>0</v>
      </c>
      <c r="O7" s="41"/>
      <c r="P7" s="42"/>
      <c r="Q7" s="42"/>
      <c r="R7" s="43"/>
      <c r="S7" s="5">
        <f>IF(D7&gt;F7,1,0)+IF(H7&gt;J7,1,0)+IF(L7&gt;N7,1,0)+IF(P7&gt;R7,1,0)</f>
        <v>2</v>
      </c>
      <c r="T7" s="3">
        <f>IF(D7&lt;F7,1,0)+IF(H7&lt;J7,1,0)+IF(L7&lt;N7,1,0)+IF(P7&lt;R7,1,0)</f>
        <v>1</v>
      </c>
      <c r="U7" s="3">
        <f>+IF(AND(ISNUMBER(D7),D7=F7),1,)+IF(AND(ISNUMBER(H7),H7=J7),1,0)+IF(AND(ISNUMBER(L7),L7=N7),1,0)+IF(AND(ISNUMBER(P7),P7=R7),1,0)</f>
        <v>0</v>
      </c>
      <c r="V7" s="3">
        <f>S7*2</f>
        <v>4</v>
      </c>
      <c r="W7" s="3">
        <f>T7*0</f>
        <v>0</v>
      </c>
      <c r="X7" s="3">
        <f>U7*1</f>
        <v>0</v>
      </c>
      <c r="Y7" s="3">
        <f>V7+W7+X7</f>
        <v>4</v>
      </c>
      <c r="Z7" s="3">
        <f>IF(ISNUMBER(D7),D7,0)+IF(ISNUMBER(H7),H7,0)+IF(ISNUMBER(L7),L7,0)+IF(ISNUMBER(P7),P7,0)</f>
        <v>22</v>
      </c>
      <c r="AA7" s="3">
        <f>IF(ISNUMBER(F7),F7,0)+IF(ISNUMBER(J7),J7,0)+IF(ISNUMBER(N7),N7,0)+IF(ISNUMBER(R7),R7,0)</f>
        <v>9</v>
      </c>
      <c r="AB7" s="3">
        <f>Z7-AA7</f>
        <v>13</v>
      </c>
      <c r="AC7" s="12">
        <v>1</v>
      </c>
      <c r="AD7" s="14"/>
      <c r="AE7" s="14"/>
      <c r="AF7" s="14"/>
      <c r="AG7" s="14"/>
      <c r="AH7" s="7"/>
      <c r="AI7" s="6"/>
      <c r="AJ7" s="6"/>
      <c r="AK7" s="6"/>
      <c r="AL7" s="6"/>
      <c r="AM7" s="6"/>
      <c r="AN7" s="6"/>
      <c r="AO7" s="6"/>
      <c r="AP7" s="6"/>
      <c r="AQ7" s="2"/>
    </row>
    <row r="8" spans="1:43" ht="18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7"/>
      <c r="AI8" s="6"/>
      <c r="AJ8" s="6"/>
      <c r="AK8" s="6"/>
      <c r="AL8" s="6"/>
      <c r="AM8" s="6"/>
      <c r="AN8" s="6"/>
      <c r="AO8" s="6"/>
      <c r="AP8" s="6"/>
      <c r="AQ8" s="2"/>
    </row>
    <row r="9" spans="1:43" ht="18" customHeight="1">
      <c r="A9" s="45" t="s">
        <v>28</v>
      </c>
      <c r="B9" s="46"/>
      <c r="C9" s="38" t="str">
        <f>+B10</f>
        <v>四小地区少年野球クラブA</v>
      </c>
      <c r="D9" s="39"/>
      <c r="E9" s="39"/>
      <c r="F9" s="40"/>
      <c r="G9" s="38" t="str">
        <f>+B11</f>
        <v>柏ドリームスA</v>
      </c>
      <c r="H9" s="39"/>
      <c r="I9" s="39"/>
      <c r="J9" s="40"/>
      <c r="K9" s="38" t="str">
        <f>+B12</f>
        <v>柏ヤンガーズA</v>
      </c>
      <c r="L9" s="39"/>
      <c r="M9" s="39"/>
      <c r="N9" s="40"/>
      <c r="O9" s="1" t="s">
        <v>0</v>
      </c>
      <c r="P9" s="1" t="s">
        <v>1</v>
      </c>
      <c r="Q9" s="1" t="s">
        <v>2</v>
      </c>
      <c r="R9" s="1" t="s">
        <v>3</v>
      </c>
      <c r="S9" s="1" t="s">
        <v>4</v>
      </c>
      <c r="T9" s="1" t="s">
        <v>5</v>
      </c>
      <c r="U9" s="1" t="s">
        <v>6</v>
      </c>
      <c r="V9" s="1" t="s">
        <v>7</v>
      </c>
      <c r="W9" s="1" t="s">
        <v>8</v>
      </c>
      <c r="X9" s="1" t="s">
        <v>9</v>
      </c>
      <c r="Y9" s="1" t="s">
        <v>26</v>
      </c>
      <c r="Z9" s="14"/>
      <c r="AA9" s="14"/>
      <c r="AB9" s="14"/>
      <c r="AC9" s="14"/>
      <c r="AD9" s="27"/>
      <c r="AE9" s="14"/>
      <c r="AF9" s="14"/>
      <c r="AG9" s="14"/>
      <c r="AH9" s="7"/>
      <c r="AI9" s="6"/>
      <c r="AJ9" s="6"/>
      <c r="AK9" s="6"/>
      <c r="AL9" s="6"/>
      <c r="AM9" s="6"/>
      <c r="AN9" s="6"/>
      <c r="AO9" s="6"/>
      <c r="AP9" s="6"/>
      <c r="AQ9" s="2"/>
    </row>
    <row r="10" spans="1:43" ht="18" customHeight="1">
      <c r="A10" s="12">
        <v>5</v>
      </c>
      <c r="B10" s="24" t="s">
        <v>12</v>
      </c>
      <c r="C10" s="41"/>
      <c r="D10" s="42"/>
      <c r="E10" s="42"/>
      <c r="F10" s="43"/>
      <c r="G10" s="9" t="s">
        <v>33</v>
      </c>
      <c r="H10" s="10">
        <f>IF(F11="","",F11)</f>
        <v>4</v>
      </c>
      <c r="I10" s="10" t="s">
        <v>11</v>
      </c>
      <c r="J10" s="11">
        <f>IF(D11="","",D11)</f>
        <v>9</v>
      </c>
      <c r="K10" s="9" t="s">
        <v>36</v>
      </c>
      <c r="L10" s="10">
        <f>IF(F12="","",F12)</f>
        <v>3</v>
      </c>
      <c r="M10" s="10" t="s">
        <v>11</v>
      </c>
      <c r="N10" s="11">
        <f>IF(D12="","",D12)</f>
        <v>2</v>
      </c>
      <c r="O10" s="5">
        <f>IF(H10&gt;J10,1,0)+IF(L10&gt;N10,1,0)</f>
        <v>1</v>
      </c>
      <c r="P10" s="3">
        <f>IF(H10&lt;J10,1,0)+IF(L10&lt;N10,1,0)</f>
        <v>1</v>
      </c>
      <c r="Q10" s="3">
        <f>IF(AND(ISNUMBER(H10),H10=J10),1,0)+IF(AND(ISNUMBER(L10),L10=N10),1,0)</f>
        <v>0</v>
      </c>
      <c r="R10" s="3">
        <f>O10*2</f>
        <v>2</v>
      </c>
      <c r="S10" s="3">
        <f>P10*0</f>
        <v>0</v>
      </c>
      <c r="T10" s="3">
        <f>Q10*1</f>
        <v>0</v>
      </c>
      <c r="U10" s="3">
        <f>R10+S10+T10</f>
        <v>2</v>
      </c>
      <c r="V10" s="3">
        <f>IF(ISNUMBER(#REF!),#REF!,0)+IF(ISNUMBER(D10),D10,0)+IF(ISNUMBER(H10),H10,0)+IF(ISNUMBER(L10),L10,0)</f>
        <v>7</v>
      </c>
      <c r="W10" s="3">
        <f>IF(ISNUMBER(B10),B10,0)+IF(ISNUMBER(F10),F10,0)+IF(ISNUMBER(J10),J10,0)+IF(ISNUMBER(N10),N10,0)</f>
        <v>11</v>
      </c>
      <c r="X10" s="3">
        <f>V10-W10</f>
        <v>-4</v>
      </c>
      <c r="Y10" s="12">
        <v>2</v>
      </c>
      <c r="Z10" s="14"/>
      <c r="AA10" s="14"/>
      <c r="AB10" s="14"/>
      <c r="AC10" s="14"/>
      <c r="AD10" s="7"/>
      <c r="AE10" s="14"/>
      <c r="AF10" s="14"/>
      <c r="AG10" s="14"/>
      <c r="AH10" s="7"/>
      <c r="AI10" s="6"/>
      <c r="AJ10" s="6"/>
      <c r="AK10" s="6"/>
      <c r="AL10" s="6"/>
      <c r="AM10" s="6"/>
      <c r="AN10" s="6"/>
      <c r="AO10" s="6"/>
      <c r="AP10" s="6"/>
      <c r="AQ10" s="2"/>
    </row>
    <row r="11" spans="1:43" ht="18" customHeight="1">
      <c r="A11" s="12">
        <v>6</v>
      </c>
      <c r="B11" s="21" t="s">
        <v>16</v>
      </c>
      <c r="C11" s="9" t="s">
        <v>36</v>
      </c>
      <c r="D11" s="10">
        <v>9</v>
      </c>
      <c r="E11" s="10" t="s">
        <v>10</v>
      </c>
      <c r="F11" s="11">
        <v>4</v>
      </c>
      <c r="G11" s="41"/>
      <c r="H11" s="42"/>
      <c r="I11" s="42"/>
      <c r="J11" s="43"/>
      <c r="K11" s="9" t="s">
        <v>38</v>
      </c>
      <c r="L11" s="10">
        <f>IF(J12="","",J12)</f>
        <v>5</v>
      </c>
      <c r="M11" s="10" t="s">
        <v>11</v>
      </c>
      <c r="N11" s="11">
        <f>IF(H12="","",H12)</f>
        <v>5</v>
      </c>
      <c r="O11" s="5">
        <f>IF(D11&gt;F11,1,0)+IF(L11&gt;N11,1,0)</f>
        <v>1</v>
      </c>
      <c r="P11" s="3">
        <f>IF(D11&lt;F11,1,0)+IF(L11&lt;N11,1,0)</f>
        <v>0</v>
      </c>
      <c r="Q11" s="3">
        <f>IF(AND(ISNUMBER(D11),D11=F11),1,0)+IF(AND(ISNUMBER(L11),L11=N11),1,0)</f>
        <v>1</v>
      </c>
      <c r="R11" s="3">
        <f>O11*2</f>
        <v>2</v>
      </c>
      <c r="S11" s="3">
        <f>P11*0</f>
        <v>0</v>
      </c>
      <c r="T11" s="3">
        <f>Q11*1</f>
        <v>1</v>
      </c>
      <c r="U11" s="3">
        <f>R11+S11+T11</f>
        <v>3</v>
      </c>
      <c r="V11" s="3">
        <f>IF(ISNUMBER(#REF!),#REF!,0)+IF(ISNUMBER(D11),D11,0)+IF(ISNUMBER(H11),H11,0)+IF(ISNUMBER(L11),L11,0)</f>
        <v>14</v>
      </c>
      <c r="W11" s="3">
        <f>IF(ISNUMBER(B11),B11,0)+IF(ISNUMBER(F11),F11,0)+IF(ISNUMBER(J11),J11,0)+IF(ISNUMBER(N11),N11,0)</f>
        <v>9</v>
      </c>
      <c r="X11" s="3">
        <f>V11-W11</f>
        <v>5</v>
      </c>
      <c r="Y11" s="12">
        <v>1</v>
      </c>
      <c r="Z11" s="14"/>
      <c r="AA11" s="14"/>
      <c r="AB11" s="14"/>
      <c r="AC11" s="14"/>
      <c r="AD11" s="7"/>
      <c r="AE11" s="14"/>
      <c r="AF11" s="14"/>
      <c r="AG11" s="14"/>
      <c r="AH11" s="7"/>
      <c r="AI11" s="6"/>
      <c r="AJ11" s="6"/>
      <c r="AK11" s="6"/>
      <c r="AL11" s="6"/>
      <c r="AM11" s="6"/>
      <c r="AN11" s="6"/>
      <c r="AO11" s="6"/>
      <c r="AP11" s="6"/>
      <c r="AQ11" s="2"/>
    </row>
    <row r="12" spans="1:43" ht="18" customHeight="1">
      <c r="A12" s="12">
        <v>7</v>
      </c>
      <c r="B12" s="23" t="s">
        <v>13</v>
      </c>
      <c r="C12" s="9" t="s">
        <v>33</v>
      </c>
      <c r="D12" s="10">
        <v>2</v>
      </c>
      <c r="E12" s="10" t="s">
        <v>11</v>
      </c>
      <c r="F12" s="11">
        <v>3</v>
      </c>
      <c r="G12" s="9" t="s">
        <v>38</v>
      </c>
      <c r="H12" s="10">
        <v>5</v>
      </c>
      <c r="I12" s="10" t="s">
        <v>11</v>
      </c>
      <c r="J12" s="11">
        <v>5</v>
      </c>
      <c r="K12" s="41"/>
      <c r="L12" s="42"/>
      <c r="M12" s="42"/>
      <c r="N12" s="43"/>
      <c r="O12" s="5">
        <f>IF(D12&gt;F12,1,0)+IF(H12&gt;J12,1,0)</f>
        <v>0</v>
      </c>
      <c r="P12" s="3">
        <f>IF(D12&lt;F12,1,0)+IF(H12&lt;J12,1,0)</f>
        <v>1</v>
      </c>
      <c r="Q12" s="3">
        <f>+IF(AND(ISNUMBER(D12),D12=F12),1,0)+IF(AND(ISNUMBER(H12),H12=J12),1,0)</f>
        <v>1</v>
      </c>
      <c r="R12" s="3">
        <f>O12*2</f>
        <v>0</v>
      </c>
      <c r="S12" s="3">
        <f>P12*0</f>
        <v>0</v>
      </c>
      <c r="T12" s="3">
        <f>Q12*1</f>
        <v>1</v>
      </c>
      <c r="U12" s="3">
        <f>R12+S12+T12</f>
        <v>1</v>
      </c>
      <c r="V12" s="3">
        <f>IF(ISNUMBER(#REF!),#REF!,0)+IF(ISNUMBER(D12),D12,0)+IF(ISNUMBER(H12),H12,0)+IF(ISNUMBER(L12),L12,0)</f>
        <v>7</v>
      </c>
      <c r="W12" s="3">
        <f>IF(ISNUMBER(B12),B12,0)+IF(ISNUMBER(F12),F12,0)+IF(ISNUMBER(J12),J12,0)+IF(ISNUMBER(N12),N12,0)</f>
        <v>8</v>
      </c>
      <c r="X12" s="3">
        <f>V12-W12</f>
        <v>-1</v>
      </c>
      <c r="Y12" s="12">
        <v>3</v>
      </c>
      <c r="Z12" s="14"/>
      <c r="AA12" s="14"/>
      <c r="AB12" s="14"/>
      <c r="AC12" s="14"/>
      <c r="AD12" s="7"/>
      <c r="AE12" s="14"/>
      <c r="AF12" s="14"/>
      <c r="AG12" s="14"/>
      <c r="AH12" s="7"/>
      <c r="AI12" s="6"/>
      <c r="AJ12" s="6"/>
      <c r="AK12" s="6"/>
      <c r="AL12" s="6"/>
      <c r="AM12" s="6"/>
      <c r="AN12" s="6"/>
      <c r="AO12" s="6"/>
      <c r="AP12" s="6"/>
      <c r="AQ12" s="2"/>
    </row>
    <row r="13" spans="1:43" ht="18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7"/>
      <c r="AI13" s="6"/>
      <c r="AJ13" s="6"/>
      <c r="AK13" s="6"/>
      <c r="AL13" s="6"/>
      <c r="AM13" s="6"/>
      <c r="AN13" s="6"/>
      <c r="AO13" s="6"/>
      <c r="AP13" s="6"/>
      <c r="AQ13" s="2"/>
    </row>
    <row r="14" spans="1:43" ht="18" customHeight="1">
      <c r="A14" s="45" t="s">
        <v>29</v>
      </c>
      <c r="B14" s="46"/>
      <c r="C14" s="38" t="str">
        <f>+B15</f>
        <v>北柏スーパーナインA</v>
      </c>
      <c r="D14" s="39"/>
      <c r="E14" s="39"/>
      <c r="F14" s="40"/>
      <c r="G14" s="38" t="str">
        <f>+B16</f>
        <v>増尾レッドスターズA</v>
      </c>
      <c r="H14" s="39"/>
      <c r="I14" s="39"/>
      <c r="J14" s="40"/>
      <c r="K14" s="38" t="str">
        <f>+B17</f>
        <v>高野台ジャガーズA</v>
      </c>
      <c r="L14" s="39"/>
      <c r="M14" s="39"/>
      <c r="N14" s="40"/>
      <c r="O14" s="1" t="s">
        <v>0</v>
      </c>
      <c r="P14" s="1" t="s">
        <v>1</v>
      </c>
      <c r="Q14" s="1" t="s">
        <v>2</v>
      </c>
      <c r="R14" s="1" t="s">
        <v>3</v>
      </c>
      <c r="S14" s="1" t="s">
        <v>4</v>
      </c>
      <c r="T14" s="1" t="s">
        <v>5</v>
      </c>
      <c r="U14" s="1" t="s">
        <v>6</v>
      </c>
      <c r="V14" s="1" t="s">
        <v>7</v>
      </c>
      <c r="W14" s="1" t="s">
        <v>8</v>
      </c>
      <c r="X14" s="1" t="s">
        <v>9</v>
      </c>
      <c r="Y14" s="1" t="s">
        <v>26</v>
      </c>
      <c r="Z14" s="14"/>
      <c r="AA14" s="14"/>
      <c r="AB14" s="14"/>
      <c r="AC14" s="14"/>
      <c r="AD14" s="14"/>
      <c r="AE14" s="14"/>
      <c r="AF14" s="14"/>
      <c r="AG14" s="14"/>
      <c r="AH14" s="7"/>
      <c r="AI14" s="6"/>
      <c r="AJ14" s="6"/>
      <c r="AK14" s="6"/>
      <c r="AL14" s="6"/>
      <c r="AM14" s="6"/>
      <c r="AN14" s="6"/>
      <c r="AO14" s="6"/>
      <c r="AP14" s="6"/>
      <c r="AQ14" s="2"/>
    </row>
    <row r="15" spans="1:43" ht="18" customHeight="1">
      <c r="A15" s="12">
        <v>8</v>
      </c>
      <c r="B15" s="23" t="s">
        <v>19</v>
      </c>
      <c r="C15" s="41"/>
      <c r="D15" s="42"/>
      <c r="E15" s="42"/>
      <c r="F15" s="43"/>
      <c r="G15" s="9" t="s">
        <v>35</v>
      </c>
      <c r="H15" s="10">
        <f>IF(F16="","",F16)</f>
        <v>10</v>
      </c>
      <c r="I15" s="10" t="s">
        <v>11</v>
      </c>
      <c r="J15" s="11">
        <f>IF(D16="","",D16)</f>
        <v>0</v>
      </c>
      <c r="K15" s="9" t="s">
        <v>34</v>
      </c>
      <c r="L15" s="10">
        <f>IF(F17="","",F17)</f>
        <v>1</v>
      </c>
      <c r="M15" s="10" t="s">
        <v>11</v>
      </c>
      <c r="N15" s="11">
        <f>IF(D17="","",D17)</f>
        <v>6</v>
      </c>
      <c r="O15" s="5">
        <f>IF(H15&gt;J15,1,0)+IF(L15&gt;N15,1,0)</f>
        <v>1</v>
      </c>
      <c r="P15" s="3">
        <f>IF(H15&lt;J15,1,0)+IF(L15&lt;N15,1,0)</f>
        <v>1</v>
      </c>
      <c r="Q15" s="3">
        <f>IF(AND(ISNUMBER(H15),H15=J15),1,0)+IF(AND(ISNUMBER(L15),L15=N15),1,0)</f>
        <v>0</v>
      </c>
      <c r="R15" s="3">
        <f>O15*2</f>
        <v>2</v>
      </c>
      <c r="S15" s="3">
        <f>P15*0</f>
        <v>0</v>
      </c>
      <c r="T15" s="3">
        <f>Q15*1</f>
        <v>0</v>
      </c>
      <c r="U15" s="3">
        <f>R15+S15+T15</f>
        <v>2</v>
      </c>
      <c r="V15" s="3">
        <f>IF(ISNUMBER(#REF!),#REF!,0)+IF(ISNUMBER(D15),D15,0)+IF(ISNUMBER(H15),H15,0)+IF(ISNUMBER(L15),L15,0)</f>
        <v>11</v>
      </c>
      <c r="W15" s="3">
        <f>IF(ISNUMBER(B15),B15,0)+IF(ISNUMBER(F15),F15,0)+IF(ISNUMBER(J15),J15,0)+IF(ISNUMBER(N15),N15,0)</f>
        <v>6</v>
      </c>
      <c r="X15" s="3">
        <f>V15-W15</f>
        <v>5</v>
      </c>
      <c r="Y15" s="12">
        <v>2</v>
      </c>
      <c r="Z15" s="14"/>
      <c r="AA15" s="14"/>
      <c r="AB15" s="14"/>
      <c r="AC15" s="14"/>
      <c r="AD15" s="14"/>
      <c r="AE15" s="14"/>
      <c r="AF15" s="14"/>
      <c r="AG15" s="14"/>
      <c r="AH15" s="7"/>
      <c r="AI15" s="6"/>
      <c r="AJ15" s="6"/>
      <c r="AK15" s="6"/>
      <c r="AL15" s="6"/>
      <c r="AM15" s="6"/>
      <c r="AN15" s="6"/>
      <c r="AO15" s="6"/>
      <c r="AP15" s="6"/>
      <c r="AQ15" s="2"/>
    </row>
    <row r="16" spans="1:43" ht="18" customHeight="1">
      <c r="A16" s="12">
        <v>9</v>
      </c>
      <c r="B16" s="21" t="s">
        <v>22</v>
      </c>
      <c r="C16" s="9" t="s">
        <v>32</v>
      </c>
      <c r="D16" s="10">
        <v>0</v>
      </c>
      <c r="E16" s="10" t="s">
        <v>10</v>
      </c>
      <c r="F16" s="11">
        <v>10</v>
      </c>
      <c r="G16" s="41"/>
      <c r="H16" s="42"/>
      <c r="I16" s="42"/>
      <c r="J16" s="43"/>
      <c r="K16" s="9" t="s">
        <v>34</v>
      </c>
      <c r="L16" s="10">
        <f>IF(J17="","",J17)</f>
        <v>0</v>
      </c>
      <c r="M16" s="10" t="s">
        <v>11</v>
      </c>
      <c r="N16" s="11">
        <f>IF(H17="","",H17)</f>
        <v>14</v>
      </c>
      <c r="O16" s="5">
        <f>IF(D16&gt;F16,1,0)+IF(L16&gt;N16,1,0)</f>
        <v>0</v>
      </c>
      <c r="P16" s="3">
        <f>IF(D16&lt;F16,1,0)+IF(L16&lt;N16,1,0)</f>
        <v>2</v>
      </c>
      <c r="Q16" s="3">
        <f>IF(AND(ISNUMBER(D16),D16=F16),1,0)+IF(AND(ISNUMBER(L16),L16=N16),1,0)</f>
        <v>0</v>
      </c>
      <c r="R16" s="3">
        <f>O16*2</f>
        <v>0</v>
      </c>
      <c r="S16" s="3">
        <f>P16*0</f>
        <v>0</v>
      </c>
      <c r="T16" s="3">
        <f>Q16*1</f>
        <v>0</v>
      </c>
      <c r="U16" s="3">
        <f>R16+S16+T16</f>
        <v>0</v>
      </c>
      <c r="V16" s="3">
        <f>IF(ISNUMBER(#REF!),#REF!,0)+IF(ISNUMBER(D16),D16,0)+IF(ISNUMBER(H16),H16,0)+IF(ISNUMBER(L16),L16,0)</f>
        <v>0</v>
      </c>
      <c r="W16" s="3">
        <f>IF(ISNUMBER(B16),B16,0)+IF(ISNUMBER(F16),F16,0)+IF(ISNUMBER(J16),J16,0)+IF(ISNUMBER(N16),N16,0)</f>
        <v>24</v>
      </c>
      <c r="X16" s="3">
        <f>V16-W16</f>
        <v>-24</v>
      </c>
      <c r="Y16" s="12">
        <v>3</v>
      </c>
      <c r="Z16" s="14"/>
      <c r="AA16" s="14"/>
      <c r="AB16" s="14"/>
      <c r="AC16" s="14"/>
      <c r="AD16" s="14"/>
      <c r="AE16" s="14"/>
      <c r="AF16" s="14"/>
      <c r="AG16" s="14"/>
      <c r="AH16" s="7"/>
      <c r="AI16" s="6"/>
      <c r="AJ16" s="6"/>
      <c r="AK16" s="6"/>
      <c r="AL16" s="6"/>
      <c r="AM16" s="6"/>
      <c r="AN16" s="6"/>
      <c r="AO16" s="6"/>
      <c r="AP16" s="6"/>
      <c r="AQ16" s="2"/>
    </row>
    <row r="17" spans="1:43" ht="18" customHeight="1">
      <c r="A17" s="12">
        <v>10</v>
      </c>
      <c r="B17" s="23" t="s">
        <v>17</v>
      </c>
      <c r="C17" s="9" t="s">
        <v>36</v>
      </c>
      <c r="D17" s="10">
        <v>6</v>
      </c>
      <c r="E17" s="10" t="s">
        <v>11</v>
      </c>
      <c r="F17" s="11">
        <v>1</v>
      </c>
      <c r="G17" s="9" t="s">
        <v>36</v>
      </c>
      <c r="H17" s="10">
        <v>14</v>
      </c>
      <c r="I17" s="10" t="s">
        <v>11</v>
      </c>
      <c r="J17" s="11">
        <v>0</v>
      </c>
      <c r="K17" s="41"/>
      <c r="L17" s="42"/>
      <c r="M17" s="42"/>
      <c r="N17" s="43"/>
      <c r="O17" s="5">
        <f>IF(D17&gt;F17,1,0)+IF(H17&gt;J17,1,0)</f>
        <v>2</v>
      </c>
      <c r="P17" s="3">
        <f>IF(D17&lt;F17,1,0)+IF(H17&lt;J17,1,0)</f>
        <v>0</v>
      </c>
      <c r="Q17" s="3">
        <f>+IF(AND(ISNUMBER(D17),D17=F17),1,0)+IF(AND(ISNUMBER(H17),H17=J17),1,0)</f>
        <v>0</v>
      </c>
      <c r="R17" s="3">
        <f>O17*2</f>
        <v>4</v>
      </c>
      <c r="S17" s="3">
        <f>P17*0</f>
        <v>0</v>
      </c>
      <c r="T17" s="3">
        <f>Q17*1</f>
        <v>0</v>
      </c>
      <c r="U17" s="3">
        <f>R17+S17+T17</f>
        <v>4</v>
      </c>
      <c r="V17" s="3">
        <f>IF(ISNUMBER(#REF!),#REF!,0)+IF(ISNUMBER(D17),D17,0)+IF(ISNUMBER(H17),H17,0)+IF(ISNUMBER(L17),L17,0)</f>
        <v>20</v>
      </c>
      <c r="W17" s="3">
        <f>IF(ISNUMBER(B17),B17,0)+IF(ISNUMBER(F17),F17,0)+IF(ISNUMBER(J17),J17,0)+IF(ISNUMBER(N17),N17,0)</f>
        <v>1</v>
      </c>
      <c r="X17" s="3">
        <f>V17-W17</f>
        <v>19</v>
      </c>
      <c r="Y17" s="12">
        <v>1</v>
      </c>
      <c r="Z17" s="14"/>
      <c r="AA17" s="14"/>
      <c r="AB17" s="14"/>
      <c r="AC17" s="14"/>
      <c r="AD17" s="14"/>
      <c r="AE17" s="14"/>
      <c r="AF17" s="14"/>
      <c r="AG17" s="14"/>
      <c r="AH17" s="7"/>
      <c r="AI17" s="6"/>
      <c r="AJ17" s="6"/>
      <c r="AK17" s="6"/>
      <c r="AL17" s="6"/>
      <c r="AM17" s="6"/>
      <c r="AN17" s="6"/>
      <c r="AO17" s="6"/>
      <c r="AP17" s="6"/>
      <c r="AQ17" s="2"/>
    </row>
    <row r="18" spans="1:43" ht="18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7"/>
      <c r="AI18" s="6"/>
      <c r="AJ18" s="6"/>
      <c r="AK18" s="6"/>
      <c r="AL18" s="6"/>
      <c r="AM18" s="6"/>
      <c r="AN18" s="6"/>
      <c r="AO18" s="6"/>
      <c r="AP18" s="6"/>
      <c r="AQ18" s="2"/>
    </row>
    <row r="19" spans="1:43" ht="18" customHeight="1">
      <c r="A19" s="45" t="s">
        <v>25</v>
      </c>
      <c r="B19" s="46"/>
      <c r="C19" s="38" t="str">
        <f>+B20</f>
        <v>光ヶ丘シャークスB</v>
      </c>
      <c r="D19" s="39"/>
      <c r="E19" s="39"/>
      <c r="F19" s="40"/>
      <c r="G19" s="38" t="str">
        <f>+B21</f>
        <v>豊上ジュニアーズA</v>
      </c>
      <c r="H19" s="39"/>
      <c r="I19" s="39"/>
      <c r="J19" s="40"/>
      <c r="K19" s="38" t="str">
        <f>+B22</f>
        <v>加賀シャトルズA</v>
      </c>
      <c r="L19" s="39"/>
      <c r="M19" s="39"/>
      <c r="N19" s="40"/>
      <c r="O19" s="1" t="s">
        <v>0</v>
      </c>
      <c r="P19" s="1" t="s">
        <v>1</v>
      </c>
      <c r="Q19" s="1" t="s">
        <v>2</v>
      </c>
      <c r="R19" s="1" t="s">
        <v>3</v>
      </c>
      <c r="S19" s="1" t="s">
        <v>4</v>
      </c>
      <c r="T19" s="1" t="s">
        <v>5</v>
      </c>
      <c r="U19" s="1" t="s">
        <v>6</v>
      </c>
      <c r="V19" s="1" t="s">
        <v>7</v>
      </c>
      <c r="W19" s="1" t="s">
        <v>8</v>
      </c>
      <c r="X19" s="1" t="s">
        <v>9</v>
      </c>
      <c r="Y19" s="1" t="s">
        <v>26</v>
      </c>
      <c r="Z19" s="14"/>
      <c r="AA19" s="14"/>
      <c r="AB19" s="14"/>
      <c r="AC19" s="14"/>
      <c r="AD19" s="4"/>
      <c r="AE19" s="4"/>
      <c r="AF19" s="4"/>
      <c r="AG19" s="4"/>
      <c r="AH19" s="8"/>
    </row>
    <row r="20" spans="1:43" ht="18" customHeight="1">
      <c r="A20" s="25">
        <v>11</v>
      </c>
      <c r="B20" s="26" t="s">
        <v>21</v>
      </c>
      <c r="C20" s="41"/>
      <c r="D20" s="42"/>
      <c r="E20" s="42"/>
      <c r="F20" s="43"/>
      <c r="G20" s="9" t="s">
        <v>34</v>
      </c>
      <c r="H20" s="10">
        <f>IF(F21="","",F21)</f>
        <v>5</v>
      </c>
      <c r="I20" s="10" t="s">
        <v>11</v>
      </c>
      <c r="J20" s="11">
        <f>IF(D21="","",D21)</f>
        <v>11</v>
      </c>
      <c r="K20" s="9" t="s">
        <v>32</v>
      </c>
      <c r="L20" s="10">
        <f>IF(F22="","",F22)</f>
        <v>5</v>
      </c>
      <c r="M20" s="10" t="s">
        <v>11</v>
      </c>
      <c r="N20" s="11">
        <f>IF(D22="","",D22)</f>
        <v>11</v>
      </c>
      <c r="O20" s="5">
        <f>IF(H20&gt;J20,1,0)+IF(L20&gt;N20,1,0)</f>
        <v>0</v>
      </c>
      <c r="P20" s="3">
        <f>IF(H20&lt;J20,1,0)+IF(L20&lt;N20,1,0)</f>
        <v>2</v>
      </c>
      <c r="Q20" s="3">
        <f>IF(AND(ISNUMBER(H20),H20=J20),1,0)+IF(AND(ISNUMBER(L20),L20=N20),1,0)</f>
        <v>0</v>
      </c>
      <c r="R20" s="3">
        <f>O20*2</f>
        <v>0</v>
      </c>
      <c r="S20" s="3">
        <f>P20*0</f>
        <v>0</v>
      </c>
      <c r="T20" s="3">
        <f>Q20*1</f>
        <v>0</v>
      </c>
      <c r="U20" s="3">
        <f>R20+S20+T20</f>
        <v>0</v>
      </c>
      <c r="V20" s="3">
        <f>IF(ISNUMBER(#REF!),#REF!,0)+IF(ISNUMBER(D20),D20,0)+IF(ISNUMBER(H20),H20,0)+IF(ISNUMBER(L20),L20,0)</f>
        <v>10</v>
      </c>
      <c r="W20" s="3">
        <f>IF(ISNUMBER(B20),B20,0)+IF(ISNUMBER(F20),F20,0)+IF(ISNUMBER(J20),J20,0)+IF(ISNUMBER(N20),N20,0)</f>
        <v>22</v>
      </c>
      <c r="X20" s="3">
        <f>V20-W20</f>
        <v>-12</v>
      </c>
      <c r="Y20" s="12">
        <v>3</v>
      </c>
      <c r="Z20" s="14"/>
      <c r="AA20" s="14"/>
      <c r="AB20" s="14"/>
      <c r="AC20" s="14"/>
      <c r="AD20" s="4"/>
      <c r="AE20" s="4"/>
      <c r="AF20" s="4"/>
      <c r="AG20" s="4"/>
      <c r="AH20" s="8"/>
    </row>
    <row r="21" spans="1:43" ht="18" customHeight="1">
      <c r="A21" s="12">
        <v>12</v>
      </c>
      <c r="B21" s="23" t="s">
        <v>20</v>
      </c>
      <c r="C21" s="9" t="s">
        <v>36</v>
      </c>
      <c r="D21" s="10">
        <v>11</v>
      </c>
      <c r="E21" s="10" t="s">
        <v>10</v>
      </c>
      <c r="F21" s="11">
        <v>5</v>
      </c>
      <c r="G21" s="41"/>
      <c r="H21" s="42"/>
      <c r="I21" s="42"/>
      <c r="J21" s="43"/>
      <c r="K21" s="9" t="s">
        <v>35</v>
      </c>
      <c r="L21" s="10">
        <f>IF(J22="","",J22)</f>
        <v>11</v>
      </c>
      <c r="M21" s="10" t="s">
        <v>11</v>
      </c>
      <c r="N21" s="11">
        <f>IF(H22="","",H22)</f>
        <v>1</v>
      </c>
      <c r="O21" s="5">
        <f>IF(D21&gt;F21,1,0)+IF(L21&gt;N21,1,0)</f>
        <v>2</v>
      </c>
      <c r="P21" s="3">
        <f>IF(D21&lt;F21,1,0)+IF(L21&lt;N21,1,0)</f>
        <v>0</v>
      </c>
      <c r="Q21" s="3">
        <f>IF(AND(ISNUMBER(D21),D21=F21),1,0)+IF(AND(ISNUMBER(L21),L21=N21),1,0)</f>
        <v>0</v>
      </c>
      <c r="R21" s="3">
        <f>O21*2</f>
        <v>4</v>
      </c>
      <c r="S21" s="3">
        <f>P21*0</f>
        <v>0</v>
      </c>
      <c r="T21" s="3">
        <f>Q21*1</f>
        <v>0</v>
      </c>
      <c r="U21" s="3">
        <f>R21+S21+T21</f>
        <v>4</v>
      </c>
      <c r="V21" s="3">
        <f>IF(ISNUMBER(#REF!),#REF!,0)+IF(ISNUMBER(D21),D21,0)+IF(ISNUMBER(H21),H21,0)+IF(ISNUMBER(L21),L21,0)</f>
        <v>22</v>
      </c>
      <c r="W21" s="3">
        <f>IF(ISNUMBER(B21),B21,0)+IF(ISNUMBER(F21),F21,0)+IF(ISNUMBER(J21),J21,0)+IF(ISNUMBER(N21),N21,0)</f>
        <v>6</v>
      </c>
      <c r="X21" s="3">
        <f>V21-W21</f>
        <v>16</v>
      </c>
      <c r="Y21" s="12">
        <v>1</v>
      </c>
      <c r="Z21" s="14"/>
      <c r="AA21" s="14"/>
      <c r="AB21" s="14"/>
      <c r="AC21" s="14"/>
      <c r="AD21" s="4"/>
      <c r="AE21" s="4"/>
      <c r="AF21" s="4"/>
      <c r="AG21" s="4"/>
      <c r="AH21" s="8"/>
    </row>
    <row r="22" spans="1:43" ht="18" customHeight="1">
      <c r="A22" s="12">
        <v>13</v>
      </c>
      <c r="B22" s="23" t="s">
        <v>24</v>
      </c>
      <c r="C22" s="9" t="s">
        <v>35</v>
      </c>
      <c r="D22" s="10">
        <v>11</v>
      </c>
      <c r="E22" s="10" t="s">
        <v>11</v>
      </c>
      <c r="F22" s="11">
        <v>5</v>
      </c>
      <c r="G22" s="9" t="s">
        <v>32</v>
      </c>
      <c r="H22" s="10">
        <v>1</v>
      </c>
      <c r="I22" s="10" t="s">
        <v>11</v>
      </c>
      <c r="J22" s="11">
        <v>11</v>
      </c>
      <c r="K22" s="41"/>
      <c r="L22" s="42"/>
      <c r="M22" s="42"/>
      <c r="N22" s="43"/>
      <c r="O22" s="5">
        <f>IF(D22&gt;F22,1,0)+IF(H22&gt;J22,1,0)</f>
        <v>1</v>
      </c>
      <c r="P22" s="3">
        <f>IF(D22&lt;F22,1,0)+IF(H22&lt;J22,1,0)</f>
        <v>1</v>
      </c>
      <c r="Q22" s="3">
        <f>+IF(AND(ISNUMBER(D22),D22=F22),1,0)+IF(AND(ISNUMBER(H22),H22=J22),1,0)</f>
        <v>0</v>
      </c>
      <c r="R22" s="3">
        <f>O22*2</f>
        <v>2</v>
      </c>
      <c r="S22" s="3">
        <f>P22*0</f>
        <v>0</v>
      </c>
      <c r="T22" s="3">
        <f>Q22*1</f>
        <v>0</v>
      </c>
      <c r="U22" s="3">
        <f>R22+S22+T22</f>
        <v>2</v>
      </c>
      <c r="V22" s="3">
        <f>IF(ISNUMBER(#REF!),#REF!,0)+IF(ISNUMBER(D22),D22,0)+IF(ISNUMBER(H22),H22,0)+IF(ISNUMBER(L22),L22,0)</f>
        <v>12</v>
      </c>
      <c r="W22" s="3">
        <f>IF(ISNUMBER(B22),B22,0)+IF(ISNUMBER(F22),F22,0)+IF(ISNUMBER(J22),J22,0)+IF(ISNUMBER(N22),N22,0)</f>
        <v>16</v>
      </c>
      <c r="X22" s="3">
        <f>V22-W22</f>
        <v>-4</v>
      </c>
      <c r="Y22" s="12">
        <v>2</v>
      </c>
      <c r="Z22" s="14"/>
      <c r="AA22" s="14"/>
      <c r="AB22" s="14"/>
      <c r="AC22" s="14"/>
      <c r="AD22" s="4"/>
      <c r="AE22" s="4"/>
      <c r="AF22" s="4"/>
      <c r="AG22" s="4"/>
      <c r="AH22" s="8"/>
    </row>
    <row r="23" spans="1:43" ht="15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7" t="s">
        <v>30</v>
      </c>
      <c r="M23" s="47"/>
      <c r="N23" s="47"/>
      <c r="O23" s="47"/>
      <c r="P23" s="4"/>
      <c r="Q23" s="4"/>
      <c r="R23" s="4"/>
      <c r="S23" s="8"/>
      <c r="T23" s="44"/>
      <c r="U23" s="44"/>
      <c r="V23" s="44"/>
      <c r="W23" s="44"/>
      <c r="X23" s="44"/>
      <c r="Y23" s="8"/>
      <c r="Z23" s="8"/>
      <c r="AA23" s="8"/>
      <c r="AB23" s="8"/>
      <c r="AC23" s="8"/>
      <c r="AD23" s="4"/>
      <c r="AE23" s="4"/>
      <c r="AF23" s="4"/>
      <c r="AG23" s="4"/>
      <c r="AH23" s="8"/>
    </row>
    <row r="24" spans="1:43" ht="24.95" customHeight="1">
      <c r="A24" s="4"/>
      <c r="B24" s="64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29"/>
      <c r="M24" s="29"/>
      <c r="N24" s="29"/>
      <c r="O24" s="29"/>
      <c r="P24" s="4"/>
      <c r="Q24" s="4"/>
      <c r="R24" s="4"/>
      <c r="S24" s="8"/>
      <c r="T24" s="28"/>
      <c r="U24" s="28"/>
      <c r="V24" s="28"/>
      <c r="W24" s="28"/>
      <c r="X24" s="28"/>
      <c r="Y24" s="8"/>
      <c r="Z24" s="8"/>
      <c r="AA24" s="8"/>
      <c r="AB24" s="8"/>
      <c r="AC24" s="8"/>
      <c r="AD24" s="4"/>
      <c r="AE24" s="4"/>
      <c r="AF24" s="4"/>
      <c r="AG24" s="4"/>
      <c r="AH24" s="8"/>
    </row>
    <row r="25" spans="1:43" ht="9" customHeight="1">
      <c r="A25" s="8"/>
      <c r="B25" s="32" t="s">
        <v>45</v>
      </c>
      <c r="C25" s="8"/>
      <c r="D25" s="33">
        <v>2</v>
      </c>
      <c r="E25" s="13"/>
      <c r="F25" s="8"/>
      <c r="G25" s="8"/>
      <c r="H25" s="8"/>
      <c r="I25" s="8"/>
      <c r="J25" s="8"/>
      <c r="K25" s="8"/>
      <c r="L25" s="30"/>
      <c r="M25" s="65" t="s">
        <v>44</v>
      </c>
      <c r="N25" s="65"/>
      <c r="O25" s="65"/>
      <c r="P25" s="65"/>
      <c r="Q25" s="30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43" ht="9" customHeight="1" thickBot="1">
      <c r="A26" s="8"/>
      <c r="B26" s="32"/>
      <c r="C26" s="16"/>
      <c r="D26" s="57"/>
      <c r="E26" s="17"/>
      <c r="F26" s="13"/>
      <c r="G26" s="13"/>
      <c r="H26" s="8"/>
      <c r="I26" s="8"/>
      <c r="J26" s="8"/>
      <c r="K26" s="8"/>
      <c r="L26" s="8"/>
      <c r="M26" s="66"/>
      <c r="N26" s="66"/>
      <c r="O26" s="66"/>
      <c r="P26" s="66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43" ht="9" customHeight="1" thickTop="1" thickBot="1">
      <c r="A27" s="8"/>
      <c r="B27" s="32" t="s">
        <v>39</v>
      </c>
      <c r="C27" s="59"/>
      <c r="D27" s="60">
        <v>3</v>
      </c>
      <c r="E27" s="61"/>
      <c r="F27" s="35">
        <v>0</v>
      </c>
      <c r="G27" s="13"/>
      <c r="H27" s="8"/>
      <c r="I27" s="8"/>
      <c r="J27" s="8"/>
      <c r="K27" s="8"/>
      <c r="L27" s="8"/>
      <c r="M27" s="69" t="s">
        <v>46</v>
      </c>
      <c r="N27" s="70"/>
      <c r="O27" s="70"/>
      <c r="P27" s="70"/>
      <c r="Q27" s="71"/>
      <c r="R27" s="8"/>
      <c r="S27" s="44">
        <v>3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43" ht="9" customHeight="1" thickTop="1" thickBot="1">
      <c r="A28" s="8"/>
      <c r="B28" s="32"/>
      <c r="C28" s="8"/>
      <c r="D28" s="34"/>
      <c r="E28" s="18"/>
      <c r="F28" s="63"/>
      <c r="G28" s="48" t="s">
        <v>42</v>
      </c>
      <c r="H28" s="49"/>
      <c r="I28" s="49"/>
      <c r="J28" s="49"/>
      <c r="K28" s="50"/>
      <c r="L28" s="62"/>
      <c r="M28" s="69"/>
      <c r="N28" s="70"/>
      <c r="O28" s="70"/>
      <c r="P28" s="70"/>
      <c r="Q28" s="71"/>
      <c r="R28" s="68"/>
      <c r="S28" s="72"/>
      <c r="T28" s="74" t="s">
        <v>46</v>
      </c>
      <c r="U28" s="75"/>
      <c r="V28" s="75"/>
      <c r="W28" s="75"/>
      <c r="X28" s="76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43" ht="9" customHeight="1" thickTop="1" thickBot="1">
      <c r="A29" s="8"/>
      <c r="B29" s="32" t="s">
        <v>40</v>
      </c>
      <c r="C29" s="8"/>
      <c r="D29" s="33">
        <v>3</v>
      </c>
      <c r="E29" s="56"/>
      <c r="F29" s="36">
        <v>10</v>
      </c>
      <c r="G29" s="51"/>
      <c r="H29" s="52"/>
      <c r="I29" s="52"/>
      <c r="J29" s="52"/>
      <c r="K29" s="53"/>
      <c r="L29" s="62"/>
      <c r="M29" s="69" t="s">
        <v>47</v>
      </c>
      <c r="N29" s="70"/>
      <c r="O29" s="70"/>
      <c r="P29" s="70"/>
      <c r="Q29" s="71"/>
      <c r="R29" s="67"/>
      <c r="S29" s="73">
        <v>1</v>
      </c>
      <c r="T29" s="77"/>
      <c r="U29" s="78"/>
      <c r="V29" s="78"/>
      <c r="W29" s="78"/>
      <c r="X29" s="79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43" ht="9" customHeight="1" thickTop="1" thickBot="1">
      <c r="A30" s="8"/>
      <c r="B30" s="32"/>
      <c r="C30" s="55"/>
      <c r="D30" s="57"/>
      <c r="E30" s="58"/>
      <c r="F30" s="37"/>
      <c r="G30" s="13"/>
      <c r="H30" s="13"/>
      <c r="I30" s="13"/>
      <c r="J30" s="8"/>
      <c r="K30" s="8"/>
      <c r="L30" s="8"/>
      <c r="M30" s="69"/>
      <c r="N30" s="70"/>
      <c r="O30" s="70"/>
      <c r="P30" s="70"/>
      <c r="Q30" s="71"/>
      <c r="R30" s="8"/>
      <c r="S30" s="44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43" ht="9" customHeight="1" thickTop="1">
      <c r="A31" s="8"/>
      <c r="B31" s="32" t="s">
        <v>41</v>
      </c>
      <c r="C31" s="15"/>
      <c r="D31" s="60">
        <v>1</v>
      </c>
      <c r="E31" s="17"/>
      <c r="F31" s="13"/>
      <c r="G31" s="13"/>
      <c r="H31" s="13"/>
      <c r="I31" s="1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43" ht="9" customHeight="1">
      <c r="A32" s="8"/>
      <c r="B32" s="32"/>
      <c r="C32" s="8"/>
      <c r="D32" s="34"/>
      <c r="E32" s="13"/>
      <c r="F32" s="13"/>
      <c r="G32" s="13"/>
      <c r="H32" s="13"/>
      <c r="I32" s="13"/>
      <c r="J32" s="31"/>
      <c r="K32" s="31"/>
      <c r="L32" s="31"/>
      <c r="M32" s="31"/>
      <c r="N32" s="31"/>
      <c r="O32" s="31"/>
      <c r="P32" s="3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</sheetData>
  <mergeCells count="50">
    <mergeCell ref="T28:X29"/>
    <mergeCell ref="S27:S28"/>
    <mergeCell ref="S29:S30"/>
    <mergeCell ref="F27:F28"/>
    <mergeCell ref="F29:F30"/>
    <mergeCell ref="G28:K29"/>
    <mergeCell ref="M25:P26"/>
    <mergeCell ref="M27:Q28"/>
    <mergeCell ref="M29:Q30"/>
    <mergeCell ref="C10:F10"/>
    <mergeCell ref="G5:J5"/>
    <mergeCell ref="G11:J11"/>
    <mergeCell ref="G14:J14"/>
    <mergeCell ref="K14:N14"/>
    <mergeCell ref="K6:N6"/>
    <mergeCell ref="A1:AC1"/>
    <mergeCell ref="O3:R3"/>
    <mergeCell ref="O7:R7"/>
    <mergeCell ref="C9:F9"/>
    <mergeCell ref="G9:J9"/>
    <mergeCell ref="K9:N9"/>
    <mergeCell ref="C4:F4"/>
    <mergeCell ref="C3:F3"/>
    <mergeCell ref="K3:N3"/>
    <mergeCell ref="G3:J3"/>
    <mergeCell ref="A3:B3"/>
    <mergeCell ref="A9:B9"/>
    <mergeCell ref="A14:B14"/>
    <mergeCell ref="A19:B19"/>
    <mergeCell ref="C15:F15"/>
    <mergeCell ref="C20:F20"/>
    <mergeCell ref="B27:B28"/>
    <mergeCell ref="T23:X23"/>
    <mergeCell ref="L23:O23"/>
    <mergeCell ref="G16:J16"/>
    <mergeCell ref="C19:F19"/>
    <mergeCell ref="K12:N12"/>
    <mergeCell ref="C14:F14"/>
    <mergeCell ref="K17:N17"/>
    <mergeCell ref="K22:N22"/>
    <mergeCell ref="G19:J19"/>
    <mergeCell ref="K19:N19"/>
    <mergeCell ref="G21:J21"/>
    <mergeCell ref="D25:D26"/>
    <mergeCell ref="D27:D28"/>
    <mergeCell ref="B31:B32"/>
    <mergeCell ref="B25:B26"/>
    <mergeCell ref="B29:B30"/>
    <mergeCell ref="D29:D30"/>
    <mergeCell ref="D31:D32"/>
  </mergeCells>
  <phoneticPr fontId="1"/>
  <conditionalFormatting sqref="J4 N4:N5 R4:R6 J6:J7 F5:F7 N7 V4:V7">
    <cfRule type="cellIs" dxfId="59" priority="91" stopIfTrue="1" operator="lessThan">
      <formula>D4</formula>
    </cfRule>
    <cfRule type="cellIs" dxfId="58" priority="92" stopIfTrue="1" operator="greaterThan">
      <formula>D4</formula>
    </cfRule>
    <cfRule type="cellIs" dxfId="57" priority="93" stopIfTrue="1" operator="equal">
      <formula>D4</formula>
    </cfRule>
  </conditionalFormatting>
  <conditionalFormatting sqref="H4 L4:L5 P4:P6 H6:H7 L7 D5:D7 T4:T7">
    <cfRule type="cellIs" dxfId="56" priority="94" stopIfTrue="1" operator="greaterThan">
      <formula>F4</formula>
    </cfRule>
    <cfRule type="cellIs" dxfId="55" priority="95" stopIfTrue="1" operator="lessThan">
      <formula>F4</formula>
    </cfRule>
    <cfRule type="cellIs" dxfId="54" priority="96" stopIfTrue="1" operator="equal">
      <formula>F4</formula>
    </cfRule>
  </conditionalFormatting>
  <conditionalFormatting sqref="J10 N10:N11 R10:R12">
    <cfRule type="cellIs" dxfId="53" priority="25" stopIfTrue="1" operator="lessThan">
      <formula>H10</formula>
    </cfRule>
    <cfRule type="cellIs" dxfId="52" priority="26" stopIfTrue="1" operator="greaterThan">
      <formula>H10</formula>
    </cfRule>
    <cfRule type="cellIs" dxfId="51" priority="27" stopIfTrue="1" operator="equal">
      <formula>H10</formula>
    </cfRule>
  </conditionalFormatting>
  <conditionalFormatting sqref="H10 L10:L11 P10:P12">
    <cfRule type="cellIs" dxfId="50" priority="28" stopIfTrue="1" operator="greaterThan">
      <formula>J10</formula>
    </cfRule>
    <cfRule type="cellIs" dxfId="49" priority="29" stopIfTrue="1" operator="lessThan">
      <formula>J10</formula>
    </cfRule>
    <cfRule type="cellIs" dxfId="48" priority="30" stopIfTrue="1" operator="equal">
      <formula>J10</formula>
    </cfRule>
  </conditionalFormatting>
  <conditionalFormatting sqref="J17 F16:F17 V15:V17">
    <cfRule type="cellIs" dxfId="47" priority="67" stopIfTrue="1" operator="lessThan">
      <formula>D15</formula>
    </cfRule>
    <cfRule type="cellIs" dxfId="46" priority="68" stopIfTrue="1" operator="greaterThan">
      <formula>D15</formula>
    </cfRule>
    <cfRule type="cellIs" dxfId="45" priority="69" stopIfTrue="1" operator="equal">
      <formula>D15</formula>
    </cfRule>
  </conditionalFormatting>
  <conditionalFormatting sqref="H17 D16:D17 T15:T17">
    <cfRule type="cellIs" dxfId="44" priority="70" stopIfTrue="1" operator="greaterThan">
      <formula>F15</formula>
    </cfRule>
    <cfRule type="cellIs" dxfId="43" priority="71" stopIfTrue="1" operator="lessThan">
      <formula>F15</formula>
    </cfRule>
    <cfRule type="cellIs" dxfId="42" priority="72" stopIfTrue="1" operator="equal">
      <formula>F15</formula>
    </cfRule>
  </conditionalFormatting>
  <conditionalFormatting sqref="J15 N15:N16 R15:R17">
    <cfRule type="cellIs" dxfId="41" priority="61" stopIfTrue="1" operator="lessThan">
      <formula>H15</formula>
    </cfRule>
    <cfRule type="cellIs" dxfId="40" priority="62" stopIfTrue="1" operator="greaterThan">
      <formula>H15</formula>
    </cfRule>
    <cfRule type="cellIs" dxfId="39" priority="63" stopIfTrue="1" operator="equal">
      <formula>H15</formula>
    </cfRule>
  </conditionalFormatting>
  <conditionalFormatting sqref="H15 L15:L16 P15:P17">
    <cfRule type="cellIs" dxfId="38" priority="64" stopIfTrue="1" operator="greaterThan">
      <formula>J15</formula>
    </cfRule>
    <cfRule type="cellIs" dxfId="37" priority="65" stopIfTrue="1" operator="lessThan">
      <formula>J15</formula>
    </cfRule>
    <cfRule type="cellIs" dxfId="36" priority="66" stopIfTrue="1" operator="equal">
      <formula>J15</formula>
    </cfRule>
  </conditionalFormatting>
  <conditionalFormatting sqref="R15:R17">
    <cfRule type="cellIs" dxfId="35" priority="55" stopIfTrue="1" operator="lessThan">
      <formula>P15</formula>
    </cfRule>
    <cfRule type="cellIs" dxfId="34" priority="56" stopIfTrue="1" operator="greaterThan">
      <formula>P15</formula>
    </cfRule>
    <cfRule type="cellIs" dxfId="33" priority="57" stopIfTrue="1" operator="equal">
      <formula>P15</formula>
    </cfRule>
  </conditionalFormatting>
  <conditionalFormatting sqref="P15:P17">
    <cfRule type="cellIs" dxfId="32" priority="58" stopIfTrue="1" operator="greaterThan">
      <formula>R15</formula>
    </cfRule>
    <cfRule type="cellIs" dxfId="31" priority="59" stopIfTrue="1" operator="lessThan">
      <formula>R15</formula>
    </cfRule>
    <cfRule type="cellIs" dxfId="30" priority="60" stopIfTrue="1" operator="equal">
      <formula>R15</formula>
    </cfRule>
  </conditionalFormatting>
  <conditionalFormatting sqref="J12 F11:F12 V10:V12">
    <cfRule type="cellIs" dxfId="29" priority="31" stopIfTrue="1" operator="lessThan">
      <formula>D10</formula>
    </cfRule>
    <cfRule type="cellIs" dxfId="28" priority="32" stopIfTrue="1" operator="greaterThan">
      <formula>D10</formula>
    </cfRule>
    <cfRule type="cellIs" dxfId="27" priority="33" stopIfTrue="1" operator="equal">
      <formula>D10</formula>
    </cfRule>
  </conditionalFormatting>
  <conditionalFormatting sqref="H12 D11:D12 T10:T12">
    <cfRule type="cellIs" dxfId="26" priority="34" stopIfTrue="1" operator="greaterThan">
      <formula>F10</formula>
    </cfRule>
    <cfRule type="cellIs" dxfId="25" priority="35" stopIfTrue="1" operator="lessThan">
      <formula>F10</formula>
    </cfRule>
    <cfRule type="cellIs" dxfId="24" priority="36" stopIfTrue="1" operator="equal">
      <formula>F10</formula>
    </cfRule>
  </conditionalFormatting>
  <conditionalFormatting sqref="J20 N20:N21 R20:R22">
    <cfRule type="cellIs" dxfId="23" priority="7" stopIfTrue="1" operator="lessThan">
      <formula>H20</formula>
    </cfRule>
    <cfRule type="cellIs" dxfId="22" priority="8" stopIfTrue="1" operator="greaterThan">
      <formula>H20</formula>
    </cfRule>
    <cfRule type="cellIs" dxfId="21" priority="9" stopIfTrue="1" operator="equal">
      <formula>H20</formula>
    </cfRule>
  </conditionalFormatting>
  <conditionalFormatting sqref="H20 L20:L21 P20:P22">
    <cfRule type="cellIs" dxfId="20" priority="10" stopIfTrue="1" operator="greaterThan">
      <formula>J20</formula>
    </cfRule>
    <cfRule type="cellIs" dxfId="19" priority="11" stopIfTrue="1" operator="lessThan">
      <formula>J20</formula>
    </cfRule>
    <cfRule type="cellIs" dxfId="18" priority="12" stopIfTrue="1" operator="equal">
      <formula>J20</formula>
    </cfRule>
  </conditionalFormatting>
  <conditionalFormatting sqref="R10:R12">
    <cfRule type="cellIs" dxfId="17" priority="19" stopIfTrue="1" operator="lessThan">
      <formula>P10</formula>
    </cfRule>
    <cfRule type="cellIs" dxfId="16" priority="20" stopIfTrue="1" operator="greaterThan">
      <formula>P10</formula>
    </cfRule>
    <cfRule type="cellIs" dxfId="15" priority="21" stopIfTrue="1" operator="equal">
      <formula>P10</formula>
    </cfRule>
  </conditionalFormatting>
  <conditionalFormatting sqref="P10:P12">
    <cfRule type="cellIs" dxfId="14" priority="22" stopIfTrue="1" operator="greaterThan">
      <formula>R10</formula>
    </cfRule>
    <cfRule type="cellIs" dxfId="13" priority="23" stopIfTrue="1" operator="lessThan">
      <formula>R10</formula>
    </cfRule>
    <cfRule type="cellIs" dxfId="12" priority="24" stopIfTrue="1" operator="equal">
      <formula>R10</formula>
    </cfRule>
  </conditionalFormatting>
  <conditionalFormatting sqref="J22 F21:F22 V20:V22">
    <cfRule type="cellIs" dxfId="11" priority="13" stopIfTrue="1" operator="lessThan">
      <formula>D20</formula>
    </cfRule>
    <cfRule type="cellIs" dxfId="10" priority="14" stopIfTrue="1" operator="greaterThan">
      <formula>D20</formula>
    </cfRule>
    <cfRule type="cellIs" dxfId="9" priority="15" stopIfTrue="1" operator="equal">
      <formula>D20</formula>
    </cfRule>
  </conditionalFormatting>
  <conditionalFormatting sqref="H22 D21:D22 T20:T22">
    <cfRule type="cellIs" dxfId="8" priority="16" stopIfTrue="1" operator="greaterThan">
      <formula>F20</formula>
    </cfRule>
    <cfRule type="cellIs" dxfId="7" priority="17" stopIfTrue="1" operator="lessThan">
      <formula>F20</formula>
    </cfRule>
    <cfRule type="cellIs" dxfId="6" priority="18" stopIfTrue="1" operator="equal">
      <formula>F20</formula>
    </cfRule>
  </conditionalFormatting>
  <conditionalFormatting sqref="R20:R22">
    <cfRule type="cellIs" dxfId="5" priority="1" stopIfTrue="1" operator="lessThan">
      <formula>P20</formula>
    </cfRule>
    <cfRule type="cellIs" dxfId="4" priority="2" stopIfTrue="1" operator="greaterThan">
      <formula>P20</formula>
    </cfRule>
    <cfRule type="cellIs" dxfId="3" priority="3" stopIfTrue="1" operator="equal">
      <formula>P20</formula>
    </cfRule>
  </conditionalFormatting>
  <conditionalFormatting sqref="P20:P22">
    <cfRule type="cellIs" dxfId="2" priority="4" stopIfTrue="1" operator="greaterThan">
      <formula>R20</formula>
    </cfRule>
    <cfRule type="cellIs" dxfId="1" priority="5" stopIfTrue="1" operator="lessThan">
      <formula>R20</formula>
    </cfRule>
    <cfRule type="cellIs" dxfId="0" priority="6" stopIfTrue="1" operator="equal">
      <formula>R20</formula>
    </cfRule>
  </conditionalFormatting>
  <pageMargins left="0" right="0" top="0.19685039370078741" bottom="0.19685039370078741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2012-11-08T12:48:52Z</cp:lastPrinted>
  <dcterms:created xsi:type="dcterms:W3CDTF">2010-03-22T08:41:35Z</dcterms:created>
  <dcterms:modified xsi:type="dcterms:W3CDTF">2013-05-05T13:01:51Z</dcterms:modified>
</cp:coreProperties>
</file>