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4955" windowHeight="116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A26" i="1" l="1"/>
  <c r="Z26" i="1"/>
  <c r="AB26" i="1" s="1"/>
  <c r="V26" i="1"/>
  <c r="U26" i="1"/>
  <c r="X26" i="1" s="1"/>
  <c r="T26" i="1"/>
  <c r="W26" i="1" s="1"/>
  <c r="Y26" i="1" s="1"/>
  <c r="S26" i="1"/>
  <c r="AA25" i="1"/>
  <c r="Z25" i="1"/>
  <c r="AB25" i="1" s="1"/>
  <c r="S25" i="1"/>
  <c r="V25" i="1" s="1"/>
  <c r="R25" i="1"/>
  <c r="T25" i="1" s="1"/>
  <c r="W25" i="1" s="1"/>
  <c r="P25" i="1"/>
  <c r="U25" i="1" s="1"/>
  <c r="X25" i="1" s="1"/>
  <c r="AA24" i="1"/>
  <c r="R24" i="1"/>
  <c r="P24" i="1"/>
  <c r="N24" i="1"/>
  <c r="L24" i="1"/>
  <c r="Z24" i="1" s="1"/>
  <c r="AB24" i="1" s="1"/>
  <c r="R23" i="1"/>
  <c r="P23" i="1"/>
  <c r="N23" i="1"/>
  <c r="L23" i="1"/>
  <c r="J23" i="1"/>
  <c r="AA23" i="1" s="1"/>
  <c r="H23" i="1"/>
  <c r="T23" i="1" s="1"/>
  <c r="W23" i="1" s="1"/>
  <c r="O22" i="1"/>
  <c r="K22" i="1"/>
  <c r="G22" i="1"/>
  <c r="C22" i="1"/>
  <c r="AA20" i="1"/>
  <c r="Z20" i="1"/>
  <c r="AB20" i="1" s="1"/>
  <c r="W20" i="1"/>
  <c r="V20" i="1"/>
  <c r="U20" i="1"/>
  <c r="X20" i="1" s="1"/>
  <c r="T20" i="1"/>
  <c r="S20" i="1"/>
  <c r="AA19" i="1"/>
  <c r="T19" i="1"/>
  <c r="W19" i="1" s="1"/>
  <c r="R19" i="1"/>
  <c r="P19" i="1"/>
  <c r="Z19" i="1" s="1"/>
  <c r="AB19" i="1" s="1"/>
  <c r="R18" i="1"/>
  <c r="P18" i="1"/>
  <c r="N18" i="1"/>
  <c r="AA18" i="1" s="1"/>
  <c r="L18" i="1"/>
  <c r="Z18" i="1" s="1"/>
  <c r="AB18" i="1" s="1"/>
  <c r="Z17" i="1"/>
  <c r="R17" i="1"/>
  <c r="P17" i="1"/>
  <c r="N17" i="1"/>
  <c r="L17" i="1"/>
  <c r="J17" i="1"/>
  <c r="AA17" i="1" s="1"/>
  <c r="H17" i="1"/>
  <c r="T17" i="1" s="1"/>
  <c r="W17" i="1" s="1"/>
  <c r="O16" i="1"/>
  <c r="K16" i="1"/>
  <c r="G16" i="1"/>
  <c r="C16" i="1"/>
  <c r="AE14" i="1"/>
  <c r="AD14" i="1"/>
  <c r="Y14" i="1"/>
  <c r="AB14" i="1" s="1"/>
  <c r="X14" i="1"/>
  <c r="AA14" i="1" s="1"/>
  <c r="W14" i="1"/>
  <c r="Z14" i="1" s="1"/>
  <c r="V13" i="1"/>
  <c r="T13" i="1"/>
  <c r="AD13" i="1" s="1"/>
  <c r="AE12" i="1"/>
  <c r="V12" i="1"/>
  <c r="T12" i="1"/>
  <c r="R12" i="1"/>
  <c r="P12" i="1"/>
  <c r="AD12" i="1" s="1"/>
  <c r="AF12" i="1" s="1"/>
  <c r="V11" i="1"/>
  <c r="T11" i="1"/>
  <c r="R11" i="1"/>
  <c r="P11" i="1"/>
  <c r="N11" i="1"/>
  <c r="L11" i="1"/>
  <c r="V10" i="1"/>
  <c r="T10" i="1"/>
  <c r="R10" i="1"/>
  <c r="P10" i="1"/>
  <c r="N10" i="1"/>
  <c r="L10" i="1"/>
  <c r="AD10" i="1" s="1"/>
  <c r="J10" i="1"/>
  <c r="H10" i="1"/>
  <c r="S9" i="1"/>
  <c r="O9" i="1"/>
  <c r="K9" i="1"/>
  <c r="G9" i="1"/>
  <c r="C9" i="1"/>
  <c r="Y25" i="1" l="1"/>
  <c r="U23" i="1"/>
  <c r="X23" i="1" s="1"/>
  <c r="Z23" i="1"/>
  <c r="AB23" i="1" s="1"/>
  <c r="T24" i="1"/>
  <c r="W24" i="1" s="1"/>
  <c r="S23" i="1"/>
  <c r="V23" i="1" s="1"/>
  <c r="Y23" i="1" s="1"/>
  <c r="U24" i="1"/>
  <c r="X24" i="1" s="1"/>
  <c r="S24" i="1"/>
  <c r="V24" i="1" s="1"/>
  <c r="AB17" i="1"/>
  <c r="Y20" i="1"/>
  <c r="T18" i="1"/>
  <c r="W18" i="1" s="1"/>
  <c r="U17" i="1"/>
  <c r="X17" i="1" s="1"/>
  <c r="S18" i="1"/>
  <c r="V18" i="1" s="1"/>
  <c r="S19" i="1"/>
  <c r="V19" i="1" s="1"/>
  <c r="Y19" i="1" s="1"/>
  <c r="S17" i="1"/>
  <c r="V17" i="1" s="1"/>
  <c r="Y17" i="1" s="1"/>
  <c r="U18" i="1"/>
  <c r="X18" i="1" s="1"/>
  <c r="U19" i="1"/>
  <c r="X19" i="1" s="1"/>
  <c r="X13" i="1"/>
  <c r="AA13" i="1" s="1"/>
  <c r="W13" i="1"/>
  <c r="Z13" i="1" s="1"/>
  <c r="Y13" i="1"/>
  <c r="AB13" i="1" s="1"/>
  <c r="AE13" i="1"/>
  <c r="AF13" i="1" s="1"/>
  <c r="X11" i="1"/>
  <c r="AA11" i="1" s="1"/>
  <c r="AE11" i="1"/>
  <c r="AF14" i="1"/>
  <c r="X10" i="1"/>
  <c r="AA10" i="1" s="1"/>
  <c r="AC14" i="1"/>
  <c r="W10" i="1"/>
  <c r="Z10" i="1" s="1"/>
  <c r="Y10" i="1"/>
  <c r="AB10" i="1" s="1"/>
  <c r="W12" i="1"/>
  <c r="Z12" i="1" s="1"/>
  <c r="AD11" i="1"/>
  <c r="AF11" i="1" s="1"/>
  <c r="X12" i="1"/>
  <c r="AA12" i="1" s="1"/>
  <c r="AE10" i="1"/>
  <c r="AF10" i="1" s="1"/>
  <c r="W11" i="1"/>
  <c r="Z11" i="1" s="1"/>
  <c r="Y12" i="1"/>
  <c r="AB12" i="1" s="1"/>
  <c r="Y11" i="1"/>
  <c r="AB11" i="1" s="1"/>
  <c r="Y24" i="1" l="1"/>
  <c r="Y18" i="1"/>
  <c r="AC13" i="1"/>
  <c r="AC10" i="1"/>
  <c r="AC11" i="1"/>
  <c r="AC12" i="1"/>
  <c r="AA7" i="1" l="1"/>
  <c r="Z7" i="1"/>
  <c r="U7" i="1"/>
  <c r="X7" i="1" s="1"/>
  <c r="T7" i="1"/>
  <c r="W7" i="1" s="1"/>
  <c r="S7" i="1"/>
  <c r="V7" i="1" s="1"/>
  <c r="R6" i="1"/>
  <c r="AA6" i="1" s="1"/>
  <c r="P6" i="1"/>
  <c r="R5" i="1"/>
  <c r="P5" i="1"/>
  <c r="N5" i="1"/>
  <c r="L5" i="1"/>
  <c r="R4" i="1"/>
  <c r="P4" i="1"/>
  <c r="N4" i="1"/>
  <c r="L4" i="1"/>
  <c r="J4" i="1"/>
  <c r="H4" i="1"/>
  <c r="O3" i="1"/>
  <c r="K3" i="1"/>
  <c r="G3" i="1"/>
  <c r="C3" i="1"/>
  <c r="Z5" i="1" l="1"/>
  <c r="AA4" i="1"/>
  <c r="AA5" i="1"/>
  <c r="T6" i="1"/>
  <c r="W6" i="1" s="1"/>
  <c r="T4" i="1"/>
  <c r="W4" i="1" s="1"/>
  <c r="Z4" i="1"/>
  <c r="Y7" i="1"/>
  <c r="T5" i="1"/>
  <c r="W5" i="1" s="1"/>
  <c r="AB7" i="1"/>
  <c r="S4" i="1"/>
  <c r="V4" i="1" s="1"/>
  <c r="U5" i="1"/>
  <c r="X5" i="1" s="1"/>
  <c r="U6" i="1"/>
  <c r="X6" i="1" s="1"/>
  <c r="Z6" i="1"/>
  <c r="AB6" i="1" s="1"/>
  <c r="U4" i="1"/>
  <c r="X4" i="1" s="1"/>
  <c r="S5" i="1"/>
  <c r="V5" i="1" s="1"/>
  <c r="S6" i="1"/>
  <c r="V6" i="1" s="1"/>
  <c r="AB5" i="1" l="1"/>
  <c r="Y6" i="1"/>
  <c r="AB4" i="1"/>
  <c r="Y5" i="1"/>
  <c r="Y4" i="1"/>
</calcChain>
</file>

<file path=xl/sharedStrings.xml><?xml version="1.0" encoding="utf-8"?>
<sst xmlns="http://schemas.openxmlformats.org/spreadsheetml/2006/main" count="123" uniqueCount="37">
  <si>
    <t>勝ち</t>
  </si>
  <si>
    <t>負け</t>
  </si>
  <si>
    <t>引分</t>
  </si>
  <si>
    <t>勝点</t>
    <rPh sb="0" eb="1">
      <t>カ</t>
    </rPh>
    <rPh sb="1" eb="2">
      <t>テン</t>
    </rPh>
    <phoneticPr fontId="2"/>
  </si>
  <si>
    <t>負点</t>
    <rPh sb="0" eb="1">
      <t>マ</t>
    </rPh>
    <rPh sb="1" eb="2">
      <t>テン</t>
    </rPh>
    <phoneticPr fontId="2"/>
  </si>
  <si>
    <t>引分点</t>
    <rPh sb="0" eb="2">
      <t>ヒキワケ</t>
    </rPh>
    <rPh sb="2" eb="3">
      <t>テン</t>
    </rPh>
    <phoneticPr fontId="2"/>
  </si>
  <si>
    <t>合計</t>
    <rPh sb="0" eb="2">
      <t>ゴウケイ</t>
    </rPh>
    <phoneticPr fontId="2"/>
  </si>
  <si>
    <t>得点</t>
  </si>
  <si>
    <t>失点</t>
  </si>
  <si>
    <t>点差</t>
  </si>
  <si>
    <t>-</t>
    <phoneticPr fontId="1"/>
  </si>
  <si>
    <t>-</t>
    <phoneticPr fontId="1"/>
  </si>
  <si>
    <t>順位</t>
    <rPh sb="0" eb="2">
      <t>ジュンイ</t>
    </rPh>
    <phoneticPr fontId="1"/>
  </si>
  <si>
    <t>Ａブロック</t>
    <phoneticPr fontId="1"/>
  </si>
  <si>
    <t>Ｂブロック</t>
    <phoneticPr fontId="1"/>
  </si>
  <si>
    <t>はブロック責任者</t>
    <rPh sb="5" eb="8">
      <t>セキニンシャ</t>
    </rPh>
    <phoneticPr fontId="1"/>
  </si>
  <si>
    <t>-</t>
    <phoneticPr fontId="1"/>
  </si>
  <si>
    <t>Ｃブロック</t>
    <phoneticPr fontId="1"/>
  </si>
  <si>
    <t>Ｄブロック</t>
    <phoneticPr fontId="1"/>
  </si>
  <si>
    <t>第22回柏警察署長旗争奪低学年夏季大会</t>
    <rPh sb="0" eb="1">
      <t>ダイ</t>
    </rPh>
    <rPh sb="3" eb="4">
      <t>カイ</t>
    </rPh>
    <rPh sb="4" eb="5">
      <t>カシワ</t>
    </rPh>
    <rPh sb="5" eb="8">
      <t>ケイサツショ</t>
    </rPh>
    <rPh sb="8" eb="9">
      <t>チョウ</t>
    </rPh>
    <rPh sb="9" eb="10">
      <t>キ</t>
    </rPh>
    <rPh sb="10" eb="12">
      <t>ソウダツ</t>
    </rPh>
    <rPh sb="12" eb="15">
      <t>テイガクネン</t>
    </rPh>
    <rPh sb="15" eb="17">
      <t>カキ</t>
    </rPh>
    <rPh sb="17" eb="19">
      <t>タイカイ</t>
    </rPh>
    <phoneticPr fontId="1"/>
  </si>
  <si>
    <t>高野台ジャガーズＡ</t>
    <rPh sb="0" eb="3">
      <t>コウヤダイ</t>
    </rPh>
    <phoneticPr fontId="1"/>
  </si>
  <si>
    <t>北柏スーパーナインＡ</t>
    <rPh sb="0" eb="2">
      <t>キタカシワ</t>
    </rPh>
    <phoneticPr fontId="1"/>
  </si>
  <si>
    <t>光ヶ丘シャークスＢ</t>
    <rPh sb="0" eb="3">
      <t>ヒカリガオカ</t>
    </rPh>
    <phoneticPr fontId="1"/>
  </si>
  <si>
    <t>柏南ギャランツＡ</t>
    <rPh sb="0" eb="2">
      <t>ハクナン</t>
    </rPh>
    <phoneticPr fontId="1"/>
  </si>
  <si>
    <t>豊上ジュニアーズＡ</t>
    <rPh sb="0" eb="2">
      <t>トヨガミ</t>
    </rPh>
    <phoneticPr fontId="1"/>
  </si>
  <si>
    <t>増尾レッドスターズＡ</t>
    <rPh sb="0" eb="2">
      <t>マスオ</t>
    </rPh>
    <phoneticPr fontId="1"/>
  </si>
  <si>
    <t>加賀シャトルズＡ</t>
    <rPh sb="0" eb="2">
      <t>カガ</t>
    </rPh>
    <phoneticPr fontId="1"/>
  </si>
  <si>
    <t>松葉ニューセラミックスJr</t>
    <rPh sb="0" eb="2">
      <t>マツバ</t>
    </rPh>
    <phoneticPr fontId="1"/>
  </si>
  <si>
    <t>高柳サンダースＢ</t>
    <rPh sb="0" eb="2">
      <t>タカヤナギ</t>
    </rPh>
    <phoneticPr fontId="1"/>
  </si>
  <si>
    <t>沼南フラワーズＡ</t>
    <rPh sb="0" eb="2">
      <t>ショウナン</t>
    </rPh>
    <phoneticPr fontId="1"/>
  </si>
  <si>
    <t>フレンズジュニア</t>
    <phoneticPr fontId="1"/>
  </si>
  <si>
    <t>伊勢原ジャガーズＡ</t>
    <rPh sb="0" eb="3">
      <t>イセハラ</t>
    </rPh>
    <phoneticPr fontId="1"/>
  </si>
  <si>
    <t>新柏ツインズＡ</t>
    <rPh sb="0" eb="2">
      <t>シンカシワ</t>
    </rPh>
    <phoneticPr fontId="1"/>
  </si>
  <si>
    <t>柏ドリームスＡ</t>
    <rPh sb="0" eb="1">
      <t>カシワ</t>
    </rPh>
    <phoneticPr fontId="1"/>
  </si>
  <si>
    <t>柏ヤンガーズＡ</t>
    <rPh sb="0" eb="1">
      <t>カシワ</t>
    </rPh>
    <phoneticPr fontId="1"/>
  </si>
  <si>
    <t>四小地区少年野球クラブＡ</t>
    <rPh sb="0" eb="1">
      <t>ヨン</t>
    </rPh>
    <rPh sb="1" eb="2">
      <t>ショウ</t>
    </rPh>
    <rPh sb="2" eb="4">
      <t>チク</t>
    </rPh>
    <rPh sb="4" eb="6">
      <t>ショウネン</t>
    </rPh>
    <rPh sb="6" eb="8">
      <t>ヤキュウ</t>
    </rPh>
    <phoneticPr fontId="1"/>
  </si>
  <si>
    <t>柏リアノスＡ</t>
    <rPh sb="0" eb="1">
      <t>カシワ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</si>
</sst>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3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56" fontId="0" fillId="0" borderId="13" xfId="0" applyNumberForma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56" fontId="0" fillId="0" borderId="12" xfId="0" applyNumberFormat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3" fillId="0" borderId="5" xfId="0" applyNumberFormat="1" applyFont="1" applyFill="1" applyBorder="1" applyAlignment="1">
      <alignment vertical="center" shrinkToFit="1"/>
    </xf>
    <xf numFmtId="0" fontId="3" fillId="0" borderId="2" xfId="0" applyNumberFormat="1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shrinkToFit="1"/>
    </xf>
    <xf numFmtId="0" fontId="0" fillId="0" borderId="6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3" xfId="0" applyBorder="1" applyAlignment="1">
      <alignment horizontal="left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left" shrinkToFit="1"/>
    </xf>
    <xf numFmtId="0" fontId="0" fillId="0" borderId="13" xfId="0" applyBorder="1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24"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38100</xdr:rowOff>
    </xdr:from>
    <xdr:to>
      <xdr:col>0</xdr:col>
      <xdr:colOff>323850</xdr:colOff>
      <xdr:row>3</xdr:row>
      <xdr:rowOff>209550</xdr:rowOff>
    </xdr:to>
    <xdr:sp macro="" textlink="">
      <xdr:nvSpPr>
        <xdr:cNvPr id="2" name="円/楕円 1"/>
        <xdr:cNvSpPr/>
      </xdr:nvSpPr>
      <xdr:spPr>
        <a:xfrm>
          <a:off x="38100" y="828675"/>
          <a:ext cx="285750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9</xdr:row>
      <xdr:rowOff>28575</xdr:rowOff>
    </xdr:from>
    <xdr:to>
      <xdr:col>0</xdr:col>
      <xdr:colOff>323850</xdr:colOff>
      <xdr:row>9</xdr:row>
      <xdr:rowOff>200025</xdr:rowOff>
    </xdr:to>
    <xdr:sp macro="" textlink="">
      <xdr:nvSpPr>
        <xdr:cNvPr id="3" name="円/楕円 2"/>
        <xdr:cNvSpPr/>
      </xdr:nvSpPr>
      <xdr:spPr>
        <a:xfrm>
          <a:off x="38100" y="2190750"/>
          <a:ext cx="285750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8</a:t>
          </a:r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16</xdr:row>
      <xdr:rowOff>28575</xdr:rowOff>
    </xdr:from>
    <xdr:to>
      <xdr:col>0</xdr:col>
      <xdr:colOff>323850</xdr:colOff>
      <xdr:row>16</xdr:row>
      <xdr:rowOff>200025</xdr:rowOff>
    </xdr:to>
    <xdr:sp macro="" textlink="">
      <xdr:nvSpPr>
        <xdr:cNvPr id="5" name="円/楕円 4"/>
        <xdr:cNvSpPr/>
      </xdr:nvSpPr>
      <xdr:spPr>
        <a:xfrm>
          <a:off x="38100" y="3562350"/>
          <a:ext cx="285750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22</xdr:row>
      <xdr:rowOff>38100</xdr:rowOff>
    </xdr:from>
    <xdr:to>
      <xdr:col>0</xdr:col>
      <xdr:colOff>314325</xdr:colOff>
      <xdr:row>22</xdr:row>
      <xdr:rowOff>209550</xdr:rowOff>
    </xdr:to>
    <xdr:sp macro="" textlink="">
      <xdr:nvSpPr>
        <xdr:cNvPr id="7" name="円/楕円 6"/>
        <xdr:cNvSpPr/>
      </xdr:nvSpPr>
      <xdr:spPr>
        <a:xfrm>
          <a:off x="28575" y="4943475"/>
          <a:ext cx="285750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285750</xdr:colOff>
      <xdr:row>26</xdr:row>
      <xdr:rowOff>171450</xdr:rowOff>
    </xdr:to>
    <xdr:sp macro="" textlink="">
      <xdr:nvSpPr>
        <xdr:cNvPr id="8" name="円/楕円 7"/>
        <xdr:cNvSpPr/>
      </xdr:nvSpPr>
      <xdr:spPr>
        <a:xfrm>
          <a:off x="5048250" y="5819775"/>
          <a:ext cx="285750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16</xdr:row>
      <xdr:rowOff>38100</xdr:rowOff>
    </xdr:from>
    <xdr:to>
      <xdr:col>0</xdr:col>
      <xdr:colOff>323850</xdr:colOff>
      <xdr:row>16</xdr:row>
      <xdr:rowOff>209550</xdr:rowOff>
    </xdr:to>
    <xdr:sp macro="" textlink="">
      <xdr:nvSpPr>
        <xdr:cNvPr id="10" name="円/楕円 9"/>
        <xdr:cNvSpPr/>
      </xdr:nvSpPr>
      <xdr:spPr>
        <a:xfrm>
          <a:off x="38100" y="828675"/>
          <a:ext cx="285750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22</xdr:row>
      <xdr:rowOff>38100</xdr:rowOff>
    </xdr:from>
    <xdr:to>
      <xdr:col>0</xdr:col>
      <xdr:colOff>323850</xdr:colOff>
      <xdr:row>22</xdr:row>
      <xdr:rowOff>209550</xdr:rowOff>
    </xdr:to>
    <xdr:sp macro="" textlink="">
      <xdr:nvSpPr>
        <xdr:cNvPr id="11" name="円/楕円 10"/>
        <xdr:cNvSpPr/>
      </xdr:nvSpPr>
      <xdr:spPr>
        <a:xfrm>
          <a:off x="38100" y="828675"/>
          <a:ext cx="285750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workbookViewId="0">
      <selection sqref="A1:AG1"/>
    </sheetView>
  </sheetViews>
  <sheetFormatPr defaultRowHeight="13.5"/>
  <cols>
    <col min="1" max="1" width="4.625" customWidth="1"/>
    <col min="2" max="2" width="28.625" customWidth="1"/>
    <col min="3" max="29" width="4.125" customWidth="1"/>
    <col min="30" max="34" width="3.625" customWidth="1"/>
    <col min="35" max="42" width="2.625" customWidth="1"/>
    <col min="43" max="65" width="5.625" customWidth="1"/>
  </cols>
  <sheetData>
    <row r="1" spans="1:43" ht="35.1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7"/>
      <c r="AI1" s="6"/>
      <c r="AJ1" s="6"/>
      <c r="AK1" s="6"/>
      <c r="AL1" s="6"/>
      <c r="AM1" s="6"/>
      <c r="AN1" s="6"/>
      <c r="AO1" s="6"/>
      <c r="AP1" s="6"/>
      <c r="AQ1" s="2"/>
    </row>
    <row r="2" spans="1:43" ht="9.9499999999999993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1"/>
      <c r="AE2" s="21"/>
      <c r="AF2" s="21"/>
      <c r="AG2" s="21"/>
      <c r="AH2" s="7"/>
      <c r="AI2" s="6"/>
      <c r="AJ2" s="6"/>
      <c r="AK2" s="6"/>
      <c r="AL2" s="6"/>
      <c r="AM2" s="6"/>
      <c r="AN2" s="6"/>
      <c r="AO2" s="6"/>
      <c r="AP2" s="6"/>
      <c r="AQ2" s="2"/>
    </row>
    <row r="3" spans="1:43" ht="18" customHeight="1">
      <c r="A3" s="52" t="s">
        <v>13</v>
      </c>
      <c r="B3" s="53"/>
      <c r="C3" s="48" t="str">
        <f>+B4</f>
        <v>高野台ジャガーズＡ</v>
      </c>
      <c r="D3" s="49"/>
      <c r="E3" s="49"/>
      <c r="F3" s="50"/>
      <c r="G3" s="48" t="str">
        <f>+B5</f>
        <v>北柏スーパーナインＡ</v>
      </c>
      <c r="H3" s="49"/>
      <c r="I3" s="49"/>
      <c r="J3" s="50"/>
      <c r="K3" s="48" t="str">
        <f>+B6</f>
        <v>光ヶ丘シャークスＢ</v>
      </c>
      <c r="L3" s="49"/>
      <c r="M3" s="49"/>
      <c r="N3" s="50"/>
      <c r="O3" s="48" t="str">
        <f>+B7</f>
        <v>柏南ギャランツＡ</v>
      </c>
      <c r="P3" s="49"/>
      <c r="Q3" s="49"/>
      <c r="R3" s="50"/>
      <c r="S3" s="1" t="s">
        <v>0</v>
      </c>
      <c r="T3" s="1" t="s">
        <v>1</v>
      </c>
      <c r="U3" s="1" t="s">
        <v>2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7</v>
      </c>
      <c r="AA3" s="1" t="s">
        <v>8</v>
      </c>
      <c r="AB3" s="1" t="s">
        <v>9</v>
      </c>
      <c r="AC3" s="1" t="s">
        <v>12</v>
      </c>
      <c r="AD3" s="14"/>
      <c r="AE3" s="14"/>
      <c r="AF3" s="14"/>
      <c r="AG3" s="14"/>
      <c r="AH3" s="7"/>
      <c r="AI3" s="6"/>
      <c r="AJ3" s="6"/>
      <c r="AK3" s="6"/>
      <c r="AL3" s="6"/>
      <c r="AM3" s="6"/>
      <c r="AN3" s="6"/>
      <c r="AO3" s="6"/>
      <c r="AP3" s="6"/>
      <c r="AQ3" s="2"/>
    </row>
    <row r="4" spans="1:43" ht="18" customHeight="1">
      <c r="A4" s="12">
        <v>1</v>
      </c>
      <c r="B4" s="23" t="s">
        <v>20</v>
      </c>
      <c r="C4" s="32"/>
      <c r="D4" s="33"/>
      <c r="E4" s="33"/>
      <c r="F4" s="34"/>
      <c r="G4" s="9"/>
      <c r="H4" s="10" t="str">
        <f>IF(F5="","",F5)</f>
        <v/>
      </c>
      <c r="I4" s="10" t="s">
        <v>11</v>
      </c>
      <c r="J4" s="11" t="str">
        <f>IF(D5="","",D5)</f>
        <v/>
      </c>
      <c r="K4" s="9"/>
      <c r="L4" s="10" t="str">
        <f>IF(F6="","",F6)</f>
        <v/>
      </c>
      <c r="M4" s="10" t="s">
        <v>11</v>
      </c>
      <c r="N4" s="11" t="str">
        <f>IF(D6="","",D6)</f>
        <v/>
      </c>
      <c r="O4" s="9"/>
      <c r="P4" s="10" t="str">
        <f>IF(F7="","",F7)</f>
        <v/>
      </c>
      <c r="Q4" s="10" t="s">
        <v>11</v>
      </c>
      <c r="R4" s="11" t="str">
        <f>IF(D7="","",D7)</f>
        <v/>
      </c>
      <c r="S4" s="5">
        <f>IF(D4&gt;F4,1,0)+IF(H4&gt;J4,1,0)+IF(L4&gt;N4,1,0)+IF(P4&gt;R4,1,0)</f>
        <v>0</v>
      </c>
      <c r="T4" s="3">
        <f>IF(D4&lt;F4,1,0)+IF(H4&lt;J4,1,0)+IF(L4&lt;N4,1,0)+IF(P4&lt;R4,1,0)</f>
        <v>0</v>
      </c>
      <c r="U4" s="3">
        <f>+IF(AND(ISNUMBER(D4),D4=F4),1,)+IF(AND(ISNUMBER(H4),H4=J4),1,0)+IF(AND(ISNUMBER(L4),L4=N4),1,0)+IF(AND(ISNUMBER(P4),P4=R4),1,0)</f>
        <v>0</v>
      </c>
      <c r="V4" s="3">
        <f>S4*2</f>
        <v>0</v>
      </c>
      <c r="W4" s="3">
        <f>T4*0</f>
        <v>0</v>
      </c>
      <c r="X4" s="3">
        <f>U4*1</f>
        <v>0</v>
      </c>
      <c r="Y4" s="3">
        <f>V4+W4+X4</f>
        <v>0</v>
      </c>
      <c r="Z4" s="3">
        <f>IF(ISNUMBER(D4),D4,0)+IF(ISNUMBER(H4),H4,0)+IF(ISNUMBER(L4),L4,0)+IF(ISNUMBER(P4),P4,0)</f>
        <v>0</v>
      </c>
      <c r="AA4" s="3">
        <f>IF(ISNUMBER(F4),F4,0)+IF(ISNUMBER(J4),J4,0)+IF(ISNUMBER(N4),N4,0)+IF(ISNUMBER(R4),R4,0)</f>
        <v>0</v>
      </c>
      <c r="AB4" s="3">
        <f>Z4-AA4</f>
        <v>0</v>
      </c>
      <c r="AC4" s="12"/>
      <c r="AD4" s="14"/>
      <c r="AE4" s="14"/>
      <c r="AF4" s="14"/>
      <c r="AG4" s="14"/>
      <c r="AH4" s="7"/>
      <c r="AI4" s="6"/>
      <c r="AJ4" s="6"/>
      <c r="AK4" s="6"/>
      <c r="AL4" s="6"/>
      <c r="AM4" s="6"/>
      <c r="AN4" s="6"/>
      <c r="AO4" s="6"/>
      <c r="AP4" s="6"/>
      <c r="AQ4" s="2"/>
    </row>
    <row r="5" spans="1:43" ht="18" customHeight="1">
      <c r="A5" s="12">
        <v>2</v>
      </c>
      <c r="B5" s="23" t="s">
        <v>21</v>
      </c>
      <c r="C5" s="9"/>
      <c r="D5" s="10"/>
      <c r="E5" s="10" t="s">
        <v>10</v>
      </c>
      <c r="F5" s="11"/>
      <c r="G5" s="32"/>
      <c r="H5" s="33"/>
      <c r="I5" s="33"/>
      <c r="J5" s="34"/>
      <c r="K5" s="9"/>
      <c r="L5" s="10" t="str">
        <f>IF(J6="","",J6)</f>
        <v/>
      </c>
      <c r="M5" s="10" t="s">
        <v>11</v>
      </c>
      <c r="N5" s="11" t="str">
        <f>IF(H6="","",H6)</f>
        <v/>
      </c>
      <c r="O5" s="9"/>
      <c r="P5" s="10" t="str">
        <f>IF(J7="","",J7)</f>
        <v/>
      </c>
      <c r="Q5" s="10" t="s">
        <v>11</v>
      </c>
      <c r="R5" s="11" t="str">
        <f>IF(H7="","",H7)</f>
        <v/>
      </c>
      <c r="S5" s="5">
        <f>IF(D5&gt;F5,1,0)+IF(H5&gt;J5,1,0)+IF(L5&gt;N5,1,0)+IF(P5&gt;R5,1,0)</f>
        <v>0</v>
      </c>
      <c r="T5" s="3">
        <f>IF(D5&lt;F5,1,0)+IF(H5&lt;J5,1,0)+IF(L5&lt;N5,1,0)+IF(P5&lt;R5,1,0)</f>
        <v>0</v>
      </c>
      <c r="U5" s="3">
        <f>+IF(AND(ISNUMBER(D5),D5=F5),1,)+IF(AND(ISNUMBER(H5),H5=J5),1,0)+IF(AND(ISNUMBER(L5),L5=N5),1,0)+IF(AND(ISNUMBER(P5),P5=R5),1,0)</f>
        <v>0</v>
      </c>
      <c r="V5" s="3">
        <f>S5*2</f>
        <v>0</v>
      </c>
      <c r="W5" s="3">
        <f>T5*0</f>
        <v>0</v>
      </c>
      <c r="X5" s="3">
        <f>U5*1</f>
        <v>0</v>
      </c>
      <c r="Y5" s="3">
        <f>V5+W5+X5</f>
        <v>0</v>
      </c>
      <c r="Z5" s="3">
        <f>IF(ISNUMBER(D5),D5,0)+IF(ISNUMBER(H5),H5,0)+IF(ISNUMBER(L5),L5,0)+IF(ISNUMBER(P5),P5,0)</f>
        <v>0</v>
      </c>
      <c r="AA5" s="3">
        <f>IF(ISNUMBER(F5),F5,0)+IF(ISNUMBER(J5),J5,0)+IF(ISNUMBER(N5),N5,0)+IF(ISNUMBER(R5),R5,0)</f>
        <v>0</v>
      </c>
      <c r="AB5" s="3">
        <f>Z5-AA5</f>
        <v>0</v>
      </c>
      <c r="AC5" s="12"/>
      <c r="AD5" s="14"/>
      <c r="AE5" s="14"/>
      <c r="AF5" s="14"/>
      <c r="AG5" s="14"/>
      <c r="AH5" s="7"/>
      <c r="AI5" s="6"/>
      <c r="AJ5" s="6"/>
      <c r="AK5" s="6"/>
      <c r="AL5" s="6"/>
      <c r="AM5" s="6"/>
      <c r="AN5" s="6"/>
      <c r="AO5" s="6"/>
      <c r="AP5" s="6"/>
      <c r="AQ5" s="2"/>
    </row>
    <row r="6" spans="1:43" ht="18" customHeight="1">
      <c r="A6" s="12">
        <v>3</v>
      </c>
      <c r="B6" s="24" t="s">
        <v>22</v>
      </c>
      <c r="C6" s="9"/>
      <c r="D6" s="10"/>
      <c r="E6" s="10" t="s">
        <v>11</v>
      </c>
      <c r="F6" s="11"/>
      <c r="G6" s="9"/>
      <c r="H6" s="10"/>
      <c r="I6" s="10" t="s">
        <v>11</v>
      </c>
      <c r="J6" s="11"/>
      <c r="K6" s="32"/>
      <c r="L6" s="33"/>
      <c r="M6" s="33"/>
      <c r="N6" s="34"/>
      <c r="O6" s="9"/>
      <c r="P6" s="10" t="str">
        <f>IF(N7="","",N7)</f>
        <v/>
      </c>
      <c r="Q6" s="10" t="s">
        <v>11</v>
      </c>
      <c r="R6" s="11" t="str">
        <f>IF(L7="","",L7)</f>
        <v/>
      </c>
      <c r="S6" s="5">
        <f>IF(D6&gt;F6,1,0)+IF(H6&gt;J6,1,0)+IF(L6&gt;N6,1,0)+IF(P6&gt;R6,1,0)</f>
        <v>0</v>
      </c>
      <c r="T6" s="3">
        <f>IF(D6&lt;F6,1,0)+IF(H6&lt;J6,1,0)+IF(L6&lt;N6,1,0)+IF(P6&lt;R6,1,0)</f>
        <v>0</v>
      </c>
      <c r="U6" s="3">
        <f>+IF(AND(ISNUMBER(D6),D6=F6),1,)+IF(AND(ISNUMBER(H6),H6=J6),1,0)+IF(AND(ISNUMBER(L6),L6=N6),1,0)+IF(AND(ISNUMBER(P6),P6=R6),1,0)</f>
        <v>0</v>
      </c>
      <c r="V6" s="3">
        <f>S6*2</f>
        <v>0</v>
      </c>
      <c r="W6" s="3">
        <f>T6*0</f>
        <v>0</v>
      </c>
      <c r="X6" s="3">
        <f>U6*1</f>
        <v>0</v>
      </c>
      <c r="Y6" s="3">
        <f>V6+W6+X6</f>
        <v>0</v>
      </c>
      <c r="Z6" s="3">
        <f>IF(ISNUMBER(D6),D6,0)+IF(ISNUMBER(H6),H6,0)+IF(ISNUMBER(L6),L6,0)+IF(ISNUMBER(P6),P6,0)</f>
        <v>0</v>
      </c>
      <c r="AA6" s="3">
        <f>IF(ISNUMBER(F6),F6,0)+IF(ISNUMBER(J6),J6,0)+IF(ISNUMBER(N6),N6,0)+IF(ISNUMBER(R6),R6,0)</f>
        <v>0</v>
      </c>
      <c r="AB6" s="3">
        <f>Z6-AA6</f>
        <v>0</v>
      </c>
      <c r="AC6" s="12"/>
      <c r="AD6" s="14"/>
      <c r="AE6" s="14"/>
      <c r="AF6" s="14"/>
      <c r="AG6" s="14"/>
      <c r="AH6" s="7"/>
      <c r="AI6" s="6"/>
      <c r="AJ6" s="6"/>
      <c r="AK6" s="6"/>
      <c r="AL6" s="6"/>
      <c r="AM6" s="6"/>
      <c r="AN6" s="6"/>
      <c r="AO6" s="6"/>
      <c r="AP6" s="6"/>
      <c r="AQ6" s="2"/>
    </row>
    <row r="7" spans="1:43" ht="18" customHeight="1">
      <c r="A7" s="12">
        <v>4</v>
      </c>
      <c r="B7" s="23" t="s">
        <v>23</v>
      </c>
      <c r="C7" s="9"/>
      <c r="D7" s="10"/>
      <c r="E7" s="10" t="s">
        <v>11</v>
      </c>
      <c r="F7" s="11"/>
      <c r="G7" s="9"/>
      <c r="H7" s="10"/>
      <c r="I7" s="10" t="s">
        <v>11</v>
      </c>
      <c r="J7" s="11"/>
      <c r="K7" s="9"/>
      <c r="L7" s="10"/>
      <c r="M7" s="10" t="s">
        <v>11</v>
      </c>
      <c r="N7" s="11"/>
      <c r="O7" s="32"/>
      <c r="P7" s="33"/>
      <c r="Q7" s="33"/>
      <c r="R7" s="34"/>
      <c r="S7" s="5">
        <f>IF(D7&gt;F7,1,0)+IF(H7&gt;J7,1,0)+IF(L7&gt;N7,1,0)+IF(P7&gt;R7,1,0)</f>
        <v>0</v>
      </c>
      <c r="T7" s="3">
        <f>IF(D7&lt;F7,1,0)+IF(H7&lt;J7,1,0)+IF(L7&lt;N7,1,0)+IF(P7&lt;R7,1,0)</f>
        <v>0</v>
      </c>
      <c r="U7" s="3">
        <f>+IF(AND(ISNUMBER(D7),D7=F7),1,)+IF(AND(ISNUMBER(H7),H7=J7),1,0)+IF(AND(ISNUMBER(L7),L7=N7),1,0)+IF(AND(ISNUMBER(P7),P7=R7),1,0)</f>
        <v>0</v>
      </c>
      <c r="V7" s="3">
        <f>S7*2</f>
        <v>0</v>
      </c>
      <c r="W7" s="3">
        <f>T7*0</f>
        <v>0</v>
      </c>
      <c r="X7" s="3">
        <f>U7*1</f>
        <v>0</v>
      </c>
      <c r="Y7" s="3">
        <f>V7+W7+X7</f>
        <v>0</v>
      </c>
      <c r="Z7" s="3">
        <f>IF(ISNUMBER(D7),D7,0)+IF(ISNUMBER(H7),H7,0)+IF(ISNUMBER(L7),L7,0)+IF(ISNUMBER(P7),P7,0)</f>
        <v>0</v>
      </c>
      <c r="AA7" s="3">
        <f>IF(ISNUMBER(F7),F7,0)+IF(ISNUMBER(J7),J7,0)+IF(ISNUMBER(N7),N7,0)+IF(ISNUMBER(R7),R7,0)</f>
        <v>0</v>
      </c>
      <c r="AB7" s="3">
        <f>Z7-AA7</f>
        <v>0</v>
      </c>
      <c r="AC7" s="12"/>
      <c r="AD7" s="14"/>
      <c r="AE7" s="14"/>
      <c r="AF7" s="14"/>
      <c r="AG7" s="14"/>
      <c r="AH7" s="7"/>
      <c r="AI7" s="6"/>
      <c r="AJ7" s="6"/>
      <c r="AK7" s="6"/>
      <c r="AL7" s="6"/>
      <c r="AM7" s="6"/>
      <c r="AN7" s="6"/>
      <c r="AO7" s="6"/>
      <c r="AP7" s="6"/>
      <c r="AQ7" s="2"/>
    </row>
    <row r="8" spans="1:43" ht="18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7"/>
      <c r="AI8" s="6"/>
      <c r="AJ8" s="6"/>
      <c r="AK8" s="6"/>
      <c r="AL8" s="6"/>
      <c r="AM8" s="6"/>
      <c r="AN8" s="6"/>
      <c r="AO8" s="6"/>
      <c r="AP8" s="6"/>
      <c r="AQ8" s="2"/>
    </row>
    <row r="9" spans="1:43" ht="18" customHeight="1">
      <c r="A9" s="52" t="s">
        <v>14</v>
      </c>
      <c r="B9" s="53"/>
      <c r="C9" s="36" t="str">
        <f>+B10</f>
        <v>豊上ジュニアーズＡ</v>
      </c>
      <c r="D9" s="37"/>
      <c r="E9" s="37"/>
      <c r="F9" s="38"/>
      <c r="G9" s="36" t="str">
        <f>+B11</f>
        <v>増尾レッドスターズＡ</v>
      </c>
      <c r="H9" s="37"/>
      <c r="I9" s="37"/>
      <c r="J9" s="38"/>
      <c r="K9" s="36" t="str">
        <f>+B12</f>
        <v>加賀シャトルズＡ</v>
      </c>
      <c r="L9" s="37"/>
      <c r="M9" s="37"/>
      <c r="N9" s="38"/>
      <c r="O9" s="36" t="str">
        <f>+B13</f>
        <v>松葉ニューセラミックスJr</v>
      </c>
      <c r="P9" s="37"/>
      <c r="Q9" s="37"/>
      <c r="R9" s="38"/>
      <c r="S9" s="36" t="str">
        <f>+B14</f>
        <v>高柳サンダースＢ</v>
      </c>
      <c r="T9" s="37"/>
      <c r="U9" s="37"/>
      <c r="V9" s="38"/>
      <c r="W9" s="1" t="s">
        <v>0</v>
      </c>
      <c r="X9" s="1" t="s">
        <v>1</v>
      </c>
      <c r="Y9" s="1" t="s">
        <v>2</v>
      </c>
      <c r="Z9" s="1" t="s">
        <v>3</v>
      </c>
      <c r="AA9" s="1" t="s">
        <v>4</v>
      </c>
      <c r="AB9" s="1" t="s">
        <v>5</v>
      </c>
      <c r="AC9" s="1" t="s">
        <v>6</v>
      </c>
      <c r="AD9" s="1" t="s">
        <v>7</v>
      </c>
      <c r="AE9" s="1" t="s">
        <v>8</v>
      </c>
      <c r="AF9" s="1" t="s">
        <v>9</v>
      </c>
      <c r="AG9" s="1" t="s">
        <v>12</v>
      </c>
      <c r="AH9" s="7"/>
      <c r="AI9" s="6"/>
      <c r="AJ9" s="6"/>
      <c r="AK9" s="6"/>
      <c r="AL9" s="6"/>
      <c r="AM9" s="6"/>
      <c r="AN9" s="6"/>
      <c r="AO9" s="6"/>
      <c r="AP9" s="6"/>
      <c r="AQ9" s="2"/>
    </row>
    <row r="10" spans="1:43" ht="18" customHeight="1">
      <c r="A10" s="12">
        <v>5</v>
      </c>
      <c r="B10" s="25" t="s">
        <v>24</v>
      </c>
      <c r="C10" s="32"/>
      <c r="D10" s="33"/>
      <c r="E10" s="33"/>
      <c r="F10" s="34"/>
      <c r="G10" s="9"/>
      <c r="H10" s="29" t="str">
        <f>IF(F11="","",F11)</f>
        <v/>
      </c>
      <c r="I10" s="10" t="s">
        <v>16</v>
      </c>
      <c r="J10" s="30" t="str">
        <f>IF(D11="","",D11)</f>
        <v/>
      </c>
      <c r="K10" s="9"/>
      <c r="L10" s="29" t="str">
        <f>IF(F12="","",F12)</f>
        <v/>
      </c>
      <c r="M10" s="10" t="s">
        <v>16</v>
      </c>
      <c r="N10" s="30" t="str">
        <f>IF(D12="","",D12)</f>
        <v/>
      </c>
      <c r="O10" s="9"/>
      <c r="P10" s="29" t="str">
        <f>IF(F13="","",F13)</f>
        <v/>
      </c>
      <c r="Q10" s="10" t="s">
        <v>16</v>
      </c>
      <c r="R10" s="30" t="str">
        <f>IF(D13="","",D13)</f>
        <v/>
      </c>
      <c r="S10" s="9"/>
      <c r="T10" s="29" t="str">
        <f>IF(F14="","",F14)</f>
        <v/>
      </c>
      <c r="U10" s="10" t="s">
        <v>16</v>
      </c>
      <c r="V10" s="30" t="str">
        <f>IF(D14="","",D14)</f>
        <v/>
      </c>
      <c r="W10" s="5">
        <f>IF(H10&gt;J10,1,0)+IF(L10&gt;N10,1,0)+IF(P10&gt;R10,1,0)+IF(T10&gt;V10,1,0)</f>
        <v>0</v>
      </c>
      <c r="X10" s="3">
        <f>IF(H10&lt;J10,1,0)+IF(L10&lt;N10,1,0)+IF(P10&lt;R10,1,0)+IF(T10&lt;V10,1,0)</f>
        <v>0</v>
      </c>
      <c r="Y10" s="3">
        <f>+IF(AND(ISNUMBER(H10),H10=J10),1,)+IF(AND(ISNUMBER(L10),L10=N10),1,0)+IF(AND(ISNUMBER(P10),P10=R10),1,0)+IF(AND(ISNUMBER(T10),T10=V10),1,0)</f>
        <v>0</v>
      </c>
      <c r="Z10" s="3">
        <f>W10*2</f>
        <v>0</v>
      </c>
      <c r="AA10" s="3">
        <f>X10*0</f>
        <v>0</v>
      </c>
      <c r="AB10" s="3">
        <f>Y10*1</f>
        <v>0</v>
      </c>
      <c r="AC10" s="3">
        <f>Z10+AA10+AB10</f>
        <v>0</v>
      </c>
      <c r="AD10" s="3">
        <f>IF(ISNUMBER(H10),H10,0)+IF(ISNUMBER(L10),L10,0)+IF(ISNUMBER(P10),P10,0)+IF(ISNUMBER(T10),T10,0)</f>
        <v>0</v>
      </c>
      <c r="AE10" s="3">
        <f>IF(ISNUMBER(J10),J10,0)+IF(ISNUMBER(N10),N10,0)+IF(ISNUMBER(R10),R10,0)+IF(ISNUMBER(V10),V10,0)</f>
        <v>0</v>
      </c>
      <c r="AF10" s="3">
        <f>AD10-AE10</f>
        <v>0</v>
      </c>
      <c r="AG10" s="31"/>
      <c r="AH10" s="7"/>
      <c r="AI10" s="6"/>
      <c r="AJ10" s="6"/>
      <c r="AK10" s="6"/>
      <c r="AL10" s="6"/>
      <c r="AM10" s="6"/>
      <c r="AN10" s="6"/>
      <c r="AO10" s="6"/>
      <c r="AP10" s="6"/>
      <c r="AQ10" s="2"/>
    </row>
    <row r="11" spans="1:43" ht="18" customHeight="1">
      <c r="A11" s="12">
        <v>6</v>
      </c>
      <c r="B11" s="25" t="s">
        <v>25</v>
      </c>
      <c r="C11" s="9"/>
      <c r="D11" s="29"/>
      <c r="E11" s="10" t="s">
        <v>16</v>
      </c>
      <c r="F11" s="30"/>
      <c r="G11" s="32"/>
      <c r="H11" s="33"/>
      <c r="I11" s="33"/>
      <c r="J11" s="34"/>
      <c r="K11" s="9"/>
      <c r="L11" s="29" t="str">
        <f>IF(J12="","",J12)</f>
        <v/>
      </c>
      <c r="M11" s="10" t="s">
        <v>16</v>
      </c>
      <c r="N11" s="30" t="str">
        <f>IF(H12="","",H12)</f>
        <v/>
      </c>
      <c r="O11" s="9"/>
      <c r="P11" s="29" t="str">
        <f>IF(J13="","",J13)</f>
        <v/>
      </c>
      <c r="Q11" s="10" t="s">
        <v>16</v>
      </c>
      <c r="R11" s="30" t="str">
        <f>IF(H13="","",H13)</f>
        <v/>
      </c>
      <c r="S11" s="9"/>
      <c r="T11" s="29" t="str">
        <f>IF(J14="","",J14)</f>
        <v/>
      </c>
      <c r="U11" s="10" t="s">
        <v>16</v>
      </c>
      <c r="V11" s="30" t="str">
        <f>IF(H14="","",H14)</f>
        <v/>
      </c>
      <c r="W11" s="5">
        <f>IF(D11&gt;F11,1,0)+IF(L11&gt;N11,1,0)+IF(P11&gt;R11,1,0)+IF(T11&gt;V11,1,0)</f>
        <v>0</v>
      </c>
      <c r="X11" s="3">
        <f>IF(D11&lt;F11,1,0)+IF(L11&lt;N11,1,0)+IF(P11&lt;R11,1,0)+IF(T11&lt;V11,1,0)</f>
        <v>0</v>
      </c>
      <c r="Y11" s="3">
        <f>IF(AND(ISNUMBER(D11),D11=F11),1,0)+IF(AND(ISNUMBER(L11),L11=N11),1,0)+IF(AND(ISNUMBER(P11),P11=R11),1,0)+IF(AND(ISNUMBER(T11),T11=V11),1,0)</f>
        <v>0</v>
      </c>
      <c r="Z11" s="3">
        <f>W11*2</f>
        <v>0</v>
      </c>
      <c r="AA11" s="3">
        <f>X11*0</f>
        <v>0</v>
      </c>
      <c r="AB11" s="3">
        <f>Y11*1</f>
        <v>0</v>
      </c>
      <c r="AC11" s="3">
        <f>Z11+AA11+AB11</f>
        <v>0</v>
      </c>
      <c r="AD11" s="3">
        <f>IF(ISNUMBER(D11),D11,0)+IF(ISNUMBER(L11),L11,0)+IF(ISNUMBER(P11),P11,0)+IF(ISNUMBER(T11),T11,0)</f>
        <v>0</v>
      </c>
      <c r="AE11" s="3">
        <f>IF(ISNUMBER(F11),F11,0)+IF(ISNUMBER(N11),N11,0)+IF(ISNUMBER(R11),R11,0)+IF(ISNUMBER(V11),V11,0)</f>
        <v>0</v>
      </c>
      <c r="AF11" s="3">
        <f>AD11-AE11</f>
        <v>0</v>
      </c>
      <c r="AG11" s="31"/>
      <c r="AH11" s="7"/>
      <c r="AI11" s="6"/>
      <c r="AJ11" s="6"/>
      <c r="AK11" s="6"/>
      <c r="AL11" s="6"/>
      <c r="AM11" s="6"/>
      <c r="AN11" s="6"/>
      <c r="AO11" s="6"/>
      <c r="AP11" s="6"/>
      <c r="AQ11" s="2"/>
    </row>
    <row r="12" spans="1:43" ht="18" customHeight="1">
      <c r="A12" s="12">
        <v>7</v>
      </c>
      <c r="B12" s="25" t="s">
        <v>26</v>
      </c>
      <c r="C12" s="9"/>
      <c r="D12" s="29"/>
      <c r="E12" s="10" t="s">
        <v>16</v>
      </c>
      <c r="F12" s="30"/>
      <c r="G12" s="9"/>
      <c r="H12" s="29"/>
      <c r="I12" s="10" t="s">
        <v>16</v>
      </c>
      <c r="J12" s="30"/>
      <c r="K12" s="32"/>
      <c r="L12" s="33"/>
      <c r="M12" s="33"/>
      <c r="N12" s="34"/>
      <c r="O12" s="9"/>
      <c r="P12" s="29" t="str">
        <f>IF(N13="","",N13)</f>
        <v/>
      </c>
      <c r="Q12" s="10" t="s">
        <v>16</v>
      </c>
      <c r="R12" s="30" t="str">
        <f>IF(L13="","",L13)</f>
        <v/>
      </c>
      <c r="S12" s="9"/>
      <c r="T12" s="29" t="str">
        <f>IF(N14="","",N14)</f>
        <v/>
      </c>
      <c r="U12" s="10" t="s">
        <v>16</v>
      </c>
      <c r="V12" s="30" t="str">
        <f>IF(L14="","",L14)</f>
        <v/>
      </c>
      <c r="W12" s="5">
        <f>IF(D12&gt;F12,1,0)+IF(H12&gt;J12,1,0)+IF(P12&gt;R12,1,0)+IF(T12&gt;V12,1,0)</f>
        <v>0</v>
      </c>
      <c r="X12" s="3">
        <f>IF(D12&lt;F12,1,0)+IF(H12&lt;J12,1,0)+IF(P12&lt;R12,1,0)+IF(T12&lt;V12,1,0)</f>
        <v>0</v>
      </c>
      <c r="Y12" s="3">
        <f>IF(AND(ISNUMBER(D12),D12=F12),1,0)+IF(AND(ISNUMBER(H12),H12=J12),1,)+IF(AND(ISNUMBER(P12),P12=R12),1,0)+IF(AND(ISNUMBER(T12),T12=V12),1,0)</f>
        <v>0</v>
      </c>
      <c r="Z12" s="3">
        <f>W12*2</f>
        <v>0</v>
      </c>
      <c r="AA12" s="3">
        <f>X12*0</f>
        <v>0</v>
      </c>
      <c r="AB12" s="3">
        <f>Y12*1</f>
        <v>0</v>
      </c>
      <c r="AC12" s="3">
        <f>Z12+AA12+AB12</f>
        <v>0</v>
      </c>
      <c r="AD12" s="3">
        <f>IF(ISNUMBER(D12),D12,0)+IF(ISNUMBER(H12),H12,0)+IF(ISNUMBER(P12),P12,0)+IF(ISNUMBER(T12),T12,0)</f>
        <v>0</v>
      </c>
      <c r="AE12" s="3">
        <f>IF(ISNUMBER(F12),F12,0)+IF(ISNUMBER(J12),J12,0)+IF(ISNUMBER(R12),R12,0)+IF(ISNUMBER(V12),V12,0)</f>
        <v>0</v>
      </c>
      <c r="AF12" s="3">
        <f>AD12-AE12</f>
        <v>0</v>
      </c>
      <c r="AG12" s="31"/>
      <c r="AH12" s="7"/>
      <c r="AI12" s="6"/>
      <c r="AJ12" s="6"/>
      <c r="AK12" s="6"/>
      <c r="AL12" s="6"/>
      <c r="AM12" s="6"/>
      <c r="AN12" s="6"/>
      <c r="AO12" s="6"/>
      <c r="AP12" s="6"/>
      <c r="AQ12" s="2"/>
    </row>
    <row r="13" spans="1:43" ht="18" customHeight="1">
      <c r="A13" s="12">
        <v>8</v>
      </c>
      <c r="B13" s="25" t="s">
        <v>27</v>
      </c>
      <c r="C13" s="9"/>
      <c r="D13" s="29"/>
      <c r="E13" s="10" t="s">
        <v>16</v>
      </c>
      <c r="F13" s="30"/>
      <c r="G13" s="9"/>
      <c r="H13" s="29"/>
      <c r="I13" s="10" t="s">
        <v>16</v>
      </c>
      <c r="J13" s="30"/>
      <c r="K13" s="9"/>
      <c r="L13" s="29"/>
      <c r="M13" s="10" t="s">
        <v>16</v>
      </c>
      <c r="N13" s="30"/>
      <c r="O13" s="32"/>
      <c r="P13" s="33"/>
      <c r="Q13" s="33"/>
      <c r="R13" s="34"/>
      <c r="S13" s="9"/>
      <c r="T13" s="29" t="str">
        <f>IF(R14="","",R14)</f>
        <v/>
      </c>
      <c r="U13" s="10" t="s">
        <v>16</v>
      </c>
      <c r="V13" s="30" t="str">
        <f>IF(P14="","",P14)</f>
        <v/>
      </c>
      <c r="W13" s="5">
        <f>IF(D13&gt;F13,1,0)+IF(H13&gt;J13,1,0)+IF(L13&gt;N13,1,0)+IF(T13&gt;V13,1,0)</f>
        <v>0</v>
      </c>
      <c r="X13" s="3">
        <f>IF(D13&lt;F13,1,0)+IF(H13&lt;J13,1,0)+IF(L13&lt;N13,1,0)+IF(T13&lt;V13,1,0)</f>
        <v>0</v>
      </c>
      <c r="Y13" s="3">
        <f>IF(AND(ISNUMBER(D13),D13=F13),1,0)+IF(AND(ISNUMBER(H13),H13=J13),1,)+IF(AND(ISNUMBER(L13),L13=N13),1,0)+IF(AND(ISNUMBER(T13),T13=V13),1,0)</f>
        <v>0</v>
      </c>
      <c r="Z13" s="3">
        <f>W13*2</f>
        <v>0</v>
      </c>
      <c r="AA13" s="3">
        <f>X13*0</f>
        <v>0</v>
      </c>
      <c r="AB13" s="3">
        <f>Y13*1</f>
        <v>0</v>
      </c>
      <c r="AC13" s="3">
        <f>Z13+AA13+AB13</f>
        <v>0</v>
      </c>
      <c r="AD13" s="3">
        <f>IF(ISNUMBER(D13),D13,0)+IF(ISNUMBER(H13),H13,0)+IF(ISNUMBER(L13),L13,0)+IF(ISNUMBER(T13),T13,0)</f>
        <v>0</v>
      </c>
      <c r="AE13" s="3">
        <f>IF(ISNUMBER(F13),F13,0)+IF(ISNUMBER(J13),J13,0)+IF(ISNUMBER(N13),N13,0)+IF(ISNUMBER(V13),V13,0)</f>
        <v>0</v>
      </c>
      <c r="AF13" s="3">
        <f>AD13-AE13</f>
        <v>0</v>
      </c>
      <c r="AG13" s="31"/>
      <c r="AH13" s="7"/>
      <c r="AI13" s="6"/>
      <c r="AJ13" s="6"/>
      <c r="AK13" s="6"/>
      <c r="AL13" s="6"/>
      <c r="AM13" s="6"/>
      <c r="AN13" s="6"/>
      <c r="AO13" s="6"/>
      <c r="AP13" s="6"/>
      <c r="AQ13" s="2"/>
    </row>
    <row r="14" spans="1:43" ht="18" customHeight="1">
      <c r="A14" s="12">
        <v>9</v>
      </c>
      <c r="B14" s="25" t="s">
        <v>28</v>
      </c>
      <c r="C14" s="9"/>
      <c r="D14" s="29"/>
      <c r="E14" s="10" t="s">
        <v>16</v>
      </c>
      <c r="F14" s="30"/>
      <c r="G14" s="9"/>
      <c r="H14" s="29"/>
      <c r="I14" s="10" t="s">
        <v>16</v>
      </c>
      <c r="J14" s="30"/>
      <c r="K14" s="9"/>
      <c r="L14" s="29"/>
      <c r="M14" s="10" t="s">
        <v>16</v>
      </c>
      <c r="N14" s="30"/>
      <c r="O14" s="9"/>
      <c r="P14" s="29"/>
      <c r="Q14" s="10" t="s">
        <v>16</v>
      </c>
      <c r="R14" s="30"/>
      <c r="S14" s="32"/>
      <c r="T14" s="33"/>
      <c r="U14" s="33"/>
      <c r="V14" s="34"/>
      <c r="W14" s="5">
        <f>IF(D14&gt;F14,1,0)+IF(H14&gt;J14,1,0)+IF(L14&gt;N14,1,0)+IF(P14&gt;R14,1,0)</f>
        <v>0</v>
      </c>
      <c r="X14" s="3">
        <f>IF(D14&lt;F14,1,0)+IF(H14&lt;J14,1,0)+IF(L14&lt;N14,1,0)+IF(P14&lt;R14,1,0)</f>
        <v>0</v>
      </c>
      <c r="Y14" s="3">
        <f>IF(AND(ISNUMBER(D14),D14=F14),1,0)+IF(AND(ISNUMBER(H14),H14=J14),1,)+IF(AND(ISNUMBER(L14),L14=N14),1,0)+IF(AND(ISNUMBER(P14),P14=R14),1,0)</f>
        <v>0</v>
      </c>
      <c r="Z14" s="3">
        <f>W14*2</f>
        <v>0</v>
      </c>
      <c r="AA14" s="3">
        <f>X14*0</f>
        <v>0</v>
      </c>
      <c r="AB14" s="3">
        <f>Y14*1</f>
        <v>0</v>
      </c>
      <c r="AC14" s="3">
        <f>Z14+AA14+AB14</f>
        <v>0</v>
      </c>
      <c r="AD14" s="3">
        <f>IF(ISNUMBER(D14),D14,0)+IF(ISNUMBER(H14),H14,0)+IF(ISNUMBER(L14),L14,0)+IF(ISNUMBER(P14),P14,0)</f>
        <v>0</v>
      </c>
      <c r="AE14" s="3">
        <f>IF(ISNUMBER(F14),F14,0)+IF(ISNUMBER(J14),J14,0)+IF(ISNUMBER(N14),N14,0)+IF(ISNUMBER(R14),R14,0)</f>
        <v>0</v>
      </c>
      <c r="AF14" s="3">
        <f>AD14-AE14</f>
        <v>0</v>
      </c>
      <c r="AG14" s="31"/>
      <c r="AH14" s="7"/>
      <c r="AI14" s="6"/>
      <c r="AJ14" s="6"/>
      <c r="AK14" s="6"/>
      <c r="AL14" s="6"/>
      <c r="AM14" s="6"/>
      <c r="AN14" s="6"/>
      <c r="AO14" s="6"/>
      <c r="AP14" s="6"/>
      <c r="AQ14" s="2"/>
    </row>
    <row r="15" spans="1:43" ht="18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7"/>
      <c r="AI15" s="6"/>
      <c r="AJ15" s="6"/>
      <c r="AK15" s="6"/>
      <c r="AL15" s="6"/>
      <c r="AM15" s="6"/>
      <c r="AN15" s="6"/>
      <c r="AO15" s="6"/>
      <c r="AP15" s="6"/>
      <c r="AQ15" s="2"/>
    </row>
    <row r="16" spans="1:43" ht="18" customHeight="1">
      <c r="A16" s="52" t="s">
        <v>17</v>
      </c>
      <c r="B16" s="53"/>
      <c r="C16" s="48" t="str">
        <f>+B17</f>
        <v>沼南フラワーズＡ</v>
      </c>
      <c r="D16" s="49"/>
      <c r="E16" s="49"/>
      <c r="F16" s="50"/>
      <c r="G16" s="48" t="str">
        <f>+B18</f>
        <v>フレンズジュニア</v>
      </c>
      <c r="H16" s="49"/>
      <c r="I16" s="49"/>
      <c r="J16" s="50"/>
      <c r="K16" s="48" t="str">
        <f>+B19</f>
        <v>伊勢原ジャガーズＡ</v>
      </c>
      <c r="L16" s="49"/>
      <c r="M16" s="49"/>
      <c r="N16" s="50"/>
      <c r="O16" s="48" t="str">
        <f>+B20</f>
        <v>新柏ツインズＡ</v>
      </c>
      <c r="P16" s="49"/>
      <c r="Q16" s="49"/>
      <c r="R16" s="50"/>
      <c r="S16" s="1" t="s">
        <v>0</v>
      </c>
      <c r="T16" s="1" t="s">
        <v>1</v>
      </c>
      <c r="U16" s="1" t="s">
        <v>2</v>
      </c>
      <c r="V16" s="1" t="s">
        <v>3</v>
      </c>
      <c r="W16" s="1" t="s">
        <v>4</v>
      </c>
      <c r="X16" s="1" t="s">
        <v>5</v>
      </c>
      <c r="Y16" s="1" t="s">
        <v>6</v>
      </c>
      <c r="Z16" s="1" t="s">
        <v>7</v>
      </c>
      <c r="AA16" s="1" t="s">
        <v>8</v>
      </c>
      <c r="AB16" s="1" t="s">
        <v>9</v>
      </c>
      <c r="AC16" s="1" t="s">
        <v>12</v>
      </c>
      <c r="AD16" s="14"/>
      <c r="AE16" s="14"/>
      <c r="AF16" s="14"/>
      <c r="AG16" s="14"/>
      <c r="AH16" s="7"/>
      <c r="AI16" s="6"/>
      <c r="AJ16" s="6"/>
      <c r="AK16" s="6"/>
      <c r="AL16" s="6"/>
      <c r="AM16" s="6"/>
      <c r="AN16" s="6"/>
      <c r="AO16" s="6"/>
      <c r="AP16" s="6"/>
      <c r="AQ16" s="2"/>
    </row>
    <row r="17" spans="1:43" ht="18" customHeight="1">
      <c r="A17" s="12">
        <v>10</v>
      </c>
      <c r="B17" s="23" t="s">
        <v>29</v>
      </c>
      <c r="C17" s="32"/>
      <c r="D17" s="33"/>
      <c r="E17" s="33"/>
      <c r="F17" s="34"/>
      <c r="G17" s="9"/>
      <c r="H17" s="10" t="str">
        <f>IF(F18="","",F18)</f>
        <v/>
      </c>
      <c r="I17" s="10" t="s">
        <v>10</v>
      </c>
      <c r="J17" s="11" t="str">
        <f>IF(D18="","",D18)</f>
        <v/>
      </c>
      <c r="K17" s="9"/>
      <c r="L17" s="10" t="str">
        <f>IF(F19="","",F19)</f>
        <v/>
      </c>
      <c r="M17" s="10" t="s">
        <v>10</v>
      </c>
      <c r="N17" s="11" t="str">
        <f>IF(D19="","",D19)</f>
        <v/>
      </c>
      <c r="O17" s="9"/>
      <c r="P17" s="10" t="str">
        <f>IF(F20="","",F20)</f>
        <v/>
      </c>
      <c r="Q17" s="10" t="s">
        <v>10</v>
      </c>
      <c r="R17" s="11" t="str">
        <f>IF(D20="","",D20)</f>
        <v/>
      </c>
      <c r="S17" s="5">
        <f>IF(D17&gt;F17,1,0)+IF(H17&gt;J17,1,0)+IF(L17&gt;N17,1,0)+IF(P17&gt;R17,1,0)</f>
        <v>0</v>
      </c>
      <c r="T17" s="3">
        <f>IF(D17&lt;F17,1,0)+IF(H17&lt;J17,1,0)+IF(L17&lt;N17,1,0)+IF(P17&lt;R17,1,0)</f>
        <v>0</v>
      </c>
      <c r="U17" s="3">
        <f>+IF(AND(ISNUMBER(D17),D17=F17),1,)+IF(AND(ISNUMBER(H17),H17=J17),1,0)+IF(AND(ISNUMBER(L17),L17=N17),1,0)+IF(AND(ISNUMBER(P17),P17=R17),1,0)</f>
        <v>0</v>
      </c>
      <c r="V17" s="3">
        <f>S17*2</f>
        <v>0</v>
      </c>
      <c r="W17" s="3">
        <f>T17*0</f>
        <v>0</v>
      </c>
      <c r="X17" s="3">
        <f>U17*1</f>
        <v>0</v>
      </c>
      <c r="Y17" s="3">
        <f>V17+W17+X17</f>
        <v>0</v>
      </c>
      <c r="Z17" s="3">
        <f>IF(ISNUMBER(D17),D17,0)+IF(ISNUMBER(H17),H17,0)+IF(ISNUMBER(L17),L17,0)+IF(ISNUMBER(P17),P17,0)</f>
        <v>0</v>
      </c>
      <c r="AA17" s="3">
        <f>IF(ISNUMBER(F17),F17,0)+IF(ISNUMBER(J17),J17,0)+IF(ISNUMBER(N17),N17,0)+IF(ISNUMBER(R17),R17,0)</f>
        <v>0</v>
      </c>
      <c r="AB17" s="3">
        <f>Z17-AA17</f>
        <v>0</v>
      </c>
      <c r="AC17" s="12"/>
      <c r="AD17" s="14"/>
      <c r="AE17" s="14"/>
      <c r="AF17" s="14"/>
      <c r="AG17" s="14"/>
      <c r="AH17" s="7"/>
      <c r="AI17" s="6"/>
      <c r="AJ17" s="6"/>
      <c r="AK17" s="6"/>
      <c r="AL17" s="6"/>
      <c r="AM17" s="6"/>
      <c r="AN17" s="6"/>
      <c r="AO17" s="6"/>
      <c r="AP17" s="6"/>
      <c r="AQ17" s="2"/>
    </row>
    <row r="18" spans="1:43" ht="18" customHeight="1">
      <c r="A18" s="12">
        <v>11</v>
      </c>
      <c r="B18" s="23" t="s">
        <v>30</v>
      </c>
      <c r="C18" s="9"/>
      <c r="D18" s="10"/>
      <c r="E18" s="10" t="s">
        <v>10</v>
      </c>
      <c r="F18" s="11"/>
      <c r="G18" s="32"/>
      <c r="H18" s="33"/>
      <c r="I18" s="33"/>
      <c r="J18" s="34"/>
      <c r="K18" s="9"/>
      <c r="L18" s="10" t="str">
        <f>IF(J19="","",J19)</f>
        <v/>
      </c>
      <c r="M18" s="10" t="s">
        <v>10</v>
      </c>
      <c r="N18" s="11" t="str">
        <f>IF(H19="","",H19)</f>
        <v/>
      </c>
      <c r="O18" s="9"/>
      <c r="P18" s="10" t="str">
        <f>IF(J20="","",J20)</f>
        <v/>
      </c>
      <c r="Q18" s="10" t="s">
        <v>10</v>
      </c>
      <c r="R18" s="11" t="str">
        <f>IF(H20="","",H20)</f>
        <v/>
      </c>
      <c r="S18" s="5">
        <f>IF(D18&gt;F18,1,0)+IF(H18&gt;J18,1,0)+IF(L18&gt;N18,1,0)+IF(P18&gt;R18,1,0)</f>
        <v>0</v>
      </c>
      <c r="T18" s="3">
        <f>IF(D18&lt;F18,1,0)+IF(H18&lt;J18,1,0)+IF(L18&lt;N18,1,0)+IF(P18&lt;R18,1,0)</f>
        <v>0</v>
      </c>
      <c r="U18" s="3">
        <f>+IF(AND(ISNUMBER(D18),D18=F18),1,)+IF(AND(ISNUMBER(H18),H18=J18),1,0)+IF(AND(ISNUMBER(L18),L18=N18),1,0)+IF(AND(ISNUMBER(P18),P18=R18),1,0)</f>
        <v>0</v>
      </c>
      <c r="V18" s="3">
        <f>S18*2</f>
        <v>0</v>
      </c>
      <c r="W18" s="3">
        <f>T18*0</f>
        <v>0</v>
      </c>
      <c r="X18" s="3">
        <f>U18*1</f>
        <v>0</v>
      </c>
      <c r="Y18" s="3">
        <f>V18+W18+X18</f>
        <v>0</v>
      </c>
      <c r="Z18" s="3">
        <f>IF(ISNUMBER(D18),D18,0)+IF(ISNUMBER(H18),H18,0)+IF(ISNUMBER(L18),L18,0)+IF(ISNUMBER(P18),P18,0)</f>
        <v>0</v>
      </c>
      <c r="AA18" s="3">
        <f>IF(ISNUMBER(F18),F18,0)+IF(ISNUMBER(J18),J18,0)+IF(ISNUMBER(N18),N18,0)+IF(ISNUMBER(R18),R18,0)</f>
        <v>0</v>
      </c>
      <c r="AB18" s="3">
        <f>Z18-AA18</f>
        <v>0</v>
      </c>
      <c r="AC18" s="12"/>
      <c r="AD18" s="14"/>
      <c r="AE18" s="14"/>
      <c r="AF18" s="14"/>
      <c r="AG18" s="14"/>
      <c r="AH18" s="7"/>
      <c r="AI18" s="6"/>
      <c r="AJ18" s="6"/>
      <c r="AK18" s="6"/>
      <c r="AL18" s="6"/>
      <c r="AM18" s="6"/>
      <c r="AN18" s="6"/>
      <c r="AO18" s="6"/>
      <c r="AP18" s="6"/>
      <c r="AQ18" s="2"/>
    </row>
    <row r="19" spans="1:43" ht="18" customHeight="1">
      <c r="A19" s="12">
        <v>12</v>
      </c>
      <c r="B19" s="24" t="s">
        <v>31</v>
      </c>
      <c r="C19" s="9"/>
      <c r="D19" s="10"/>
      <c r="E19" s="10" t="s">
        <v>10</v>
      </c>
      <c r="F19" s="11"/>
      <c r="G19" s="9"/>
      <c r="H19" s="10"/>
      <c r="I19" s="10" t="s">
        <v>10</v>
      </c>
      <c r="J19" s="11"/>
      <c r="K19" s="32"/>
      <c r="L19" s="33"/>
      <c r="M19" s="33"/>
      <c r="N19" s="34"/>
      <c r="O19" s="9"/>
      <c r="P19" s="10" t="str">
        <f>IF(N20="","",N20)</f>
        <v/>
      </c>
      <c r="Q19" s="10" t="s">
        <v>10</v>
      </c>
      <c r="R19" s="11" t="str">
        <f>IF(L20="","",L20)</f>
        <v/>
      </c>
      <c r="S19" s="5">
        <f>IF(D19&gt;F19,1,0)+IF(H19&gt;J19,1,0)+IF(L19&gt;N19,1,0)+IF(P19&gt;R19,1,0)</f>
        <v>0</v>
      </c>
      <c r="T19" s="3">
        <f>IF(D19&lt;F19,1,0)+IF(H19&lt;J19,1,0)+IF(L19&lt;N19,1,0)+IF(P19&lt;R19,1,0)</f>
        <v>0</v>
      </c>
      <c r="U19" s="3">
        <f>+IF(AND(ISNUMBER(D19),D19=F19),1,)+IF(AND(ISNUMBER(H19),H19=J19),1,0)+IF(AND(ISNUMBER(L19),L19=N19),1,0)+IF(AND(ISNUMBER(P19),P19=R19),1,0)</f>
        <v>0</v>
      </c>
      <c r="V19" s="3">
        <f>S19*2</f>
        <v>0</v>
      </c>
      <c r="W19" s="3">
        <f>T19*0</f>
        <v>0</v>
      </c>
      <c r="X19" s="3">
        <f>U19*1</f>
        <v>0</v>
      </c>
      <c r="Y19" s="3">
        <f>V19+W19+X19</f>
        <v>0</v>
      </c>
      <c r="Z19" s="3">
        <f>IF(ISNUMBER(D19),D19,0)+IF(ISNUMBER(H19),H19,0)+IF(ISNUMBER(L19),L19,0)+IF(ISNUMBER(P19),P19,0)</f>
        <v>0</v>
      </c>
      <c r="AA19" s="3">
        <f>IF(ISNUMBER(F19),F19,0)+IF(ISNUMBER(J19),J19,0)+IF(ISNUMBER(N19),N19,0)+IF(ISNUMBER(R19),R19,0)</f>
        <v>0</v>
      </c>
      <c r="AB19" s="3">
        <f>Z19-AA19</f>
        <v>0</v>
      </c>
      <c r="AC19" s="12"/>
      <c r="AD19" s="14"/>
      <c r="AE19" s="14"/>
      <c r="AF19" s="14"/>
      <c r="AG19" s="14"/>
      <c r="AH19" s="7"/>
      <c r="AI19" s="6"/>
      <c r="AJ19" s="6"/>
      <c r="AK19" s="6"/>
      <c r="AL19" s="6"/>
      <c r="AM19" s="6"/>
      <c r="AN19" s="6"/>
      <c r="AO19" s="6"/>
      <c r="AP19" s="6"/>
      <c r="AQ19" s="2"/>
    </row>
    <row r="20" spans="1:43" ht="18" customHeight="1">
      <c r="A20" s="12">
        <v>13</v>
      </c>
      <c r="B20" s="23" t="s">
        <v>32</v>
      </c>
      <c r="C20" s="9"/>
      <c r="D20" s="10"/>
      <c r="E20" s="10" t="s">
        <v>10</v>
      </c>
      <c r="F20" s="11"/>
      <c r="G20" s="9"/>
      <c r="H20" s="10"/>
      <c r="I20" s="10" t="s">
        <v>10</v>
      </c>
      <c r="J20" s="11"/>
      <c r="K20" s="9"/>
      <c r="L20" s="10"/>
      <c r="M20" s="10" t="s">
        <v>10</v>
      </c>
      <c r="N20" s="11"/>
      <c r="O20" s="32"/>
      <c r="P20" s="33"/>
      <c r="Q20" s="33"/>
      <c r="R20" s="34"/>
      <c r="S20" s="5">
        <f>IF(D20&gt;F20,1,0)+IF(H20&gt;J20,1,0)+IF(L20&gt;N20,1,0)+IF(P20&gt;R20,1,0)</f>
        <v>0</v>
      </c>
      <c r="T20" s="3">
        <f>IF(D20&lt;F20,1,0)+IF(H20&lt;J20,1,0)+IF(L20&lt;N20,1,0)+IF(P20&lt;R20,1,0)</f>
        <v>0</v>
      </c>
      <c r="U20" s="3">
        <f>+IF(AND(ISNUMBER(D20),D20=F20),1,)+IF(AND(ISNUMBER(H20),H20=J20),1,0)+IF(AND(ISNUMBER(L20),L20=N20),1,0)+IF(AND(ISNUMBER(P20),P20=R20),1,0)</f>
        <v>0</v>
      </c>
      <c r="V20" s="3">
        <f>S20*2</f>
        <v>0</v>
      </c>
      <c r="W20" s="3">
        <f>T20*0</f>
        <v>0</v>
      </c>
      <c r="X20" s="3">
        <f>U20*1</f>
        <v>0</v>
      </c>
      <c r="Y20" s="3">
        <f>V20+W20+X20</f>
        <v>0</v>
      </c>
      <c r="Z20" s="3">
        <f>IF(ISNUMBER(D20),D20,0)+IF(ISNUMBER(H20),H20,0)+IF(ISNUMBER(L20),L20,0)+IF(ISNUMBER(P20),P20,0)</f>
        <v>0</v>
      </c>
      <c r="AA20" s="3">
        <f>IF(ISNUMBER(F20),F20,0)+IF(ISNUMBER(J20),J20,0)+IF(ISNUMBER(N20),N20,0)+IF(ISNUMBER(R20),R20,0)</f>
        <v>0</v>
      </c>
      <c r="AB20" s="3">
        <f>Z20-AA20</f>
        <v>0</v>
      </c>
      <c r="AC20" s="12"/>
      <c r="AD20" s="14"/>
      <c r="AE20" s="14"/>
      <c r="AF20" s="14"/>
      <c r="AG20" s="14"/>
      <c r="AH20" s="7"/>
      <c r="AI20" s="6"/>
      <c r="AJ20" s="6"/>
      <c r="AK20" s="6"/>
      <c r="AL20" s="6"/>
      <c r="AM20" s="6"/>
      <c r="AN20" s="6"/>
      <c r="AO20" s="6"/>
      <c r="AP20" s="6"/>
      <c r="AQ20" s="2"/>
    </row>
    <row r="21" spans="1:43" ht="18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7"/>
      <c r="AI21" s="6"/>
      <c r="AJ21" s="6"/>
      <c r="AK21" s="6"/>
      <c r="AL21" s="6"/>
      <c r="AM21" s="6"/>
      <c r="AN21" s="6"/>
      <c r="AO21" s="6"/>
      <c r="AP21" s="6"/>
      <c r="AQ21" s="2"/>
    </row>
    <row r="22" spans="1:43" ht="18" customHeight="1">
      <c r="A22" s="52" t="s">
        <v>18</v>
      </c>
      <c r="B22" s="53"/>
      <c r="C22" s="48" t="str">
        <f>+B23</f>
        <v>柏ドリームスＡ</v>
      </c>
      <c r="D22" s="49"/>
      <c r="E22" s="49"/>
      <c r="F22" s="50"/>
      <c r="G22" s="48" t="str">
        <f>+B24</f>
        <v>柏ヤンガーズＡ</v>
      </c>
      <c r="H22" s="49"/>
      <c r="I22" s="49"/>
      <c r="J22" s="50"/>
      <c r="K22" s="48" t="str">
        <f>+B25</f>
        <v>四小地区少年野球クラブＡ</v>
      </c>
      <c r="L22" s="49"/>
      <c r="M22" s="49"/>
      <c r="N22" s="50"/>
      <c r="O22" s="48" t="str">
        <f>+B26</f>
        <v>柏リアノスＡ</v>
      </c>
      <c r="P22" s="49"/>
      <c r="Q22" s="49"/>
      <c r="R22" s="50"/>
      <c r="S22" s="1" t="s">
        <v>0</v>
      </c>
      <c r="T22" s="1" t="s">
        <v>1</v>
      </c>
      <c r="U22" s="1" t="s">
        <v>2</v>
      </c>
      <c r="V22" s="1" t="s">
        <v>3</v>
      </c>
      <c r="W22" s="1" t="s">
        <v>4</v>
      </c>
      <c r="X22" s="1" t="s">
        <v>5</v>
      </c>
      <c r="Y22" s="1" t="s">
        <v>6</v>
      </c>
      <c r="Z22" s="1" t="s">
        <v>7</v>
      </c>
      <c r="AA22" s="1" t="s">
        <v>8</v>
      </c>
      <c r="AB22" s="1" t="s">
        <v>9</v>
      </c>
      <c r="AC22" s="1" t="s">
        <v>12</v>
      </c>
      <c r="AD22" s="4"/>
      <c r="AE22" s="4"/>
      <c r="AF22" s="4"/>
      <c r="AG22" s="4"/>
      <c r="AH22" s="8"/>
    </row>
    <row r="23" spans="1:43" ht="18" customHeight="1">
      <c r="A23" s="12">
        <v>14</v>
      </c>
      <c r="B23" s="23" t="s">
        <v>33</v>
      </c>
      <c r="C23" s="32"/>
      <c r="D23" s="33"/>
      <c r="E23" s="33"/>
      <c r="F23" s="34"/>
      <c r="G23" s="9"/>
      <c r="H23" s="10" t="str">
        <f>IF(F24="","",F24)</f>
        <v/>
      </c>
      <c r="I23" s="10" t="s">
        <v>10</v>
      </c>
      <c r="J23" s="11" t="str">
        <f>IF(D24="","",D24)</f>
        <v/>
      </c>
      <c r="K23" s="9"/>
      <c r="L23" s="10" t="str">
        <f>IF(F25="","",F25)</f>
        <v/>
      </c>
      <c r="M23" s="10" t="s">
        <v>10</v>
      </c>
      <c r="N23" s="11" t="str">
        <f>IF(D25="","",D25)</f>
        <v/>
      </c>
      <c r="O23" s="9"/>
      <c r="P23" s="10" t="str">
        <f>IF(F26="","",F26)</f>
        <v/>
      </c>
      <c r="Q23" s="10" t="s">
        <v>10</v>
      </c>
      <c r="R23" s="11" t="str">
        <f>IF(D26="","",D26)</f>
        <v/>
      </c>
      <c r="S23" s="5">
        <f>IF(D23&gt;F23,1,0)+IF(H23&gt;J23,1,0)+IF(L23&gt;N23,1,0)+IF(P23&gt;R23,1,0)</f>
        <v>0</v>
      </c>
      <c r="T23" s="3">
        <f>IF(D23&lt;F23,1,0)+IF(H23&lt;J23,1,0)+IF(L23&lt;N23,1,0)+IF(P23&lt;R23,1,0)</f>
        <v>0</v>
      </c>
      <c r="U23" s="3">
        <f>+IF(AND(ISNUMBER(D23),D23=F23),1,)+IF(AND(ISNUMBER(H23),H23=J23),1,0)+IF(AND(ISNUMBER(L23),L23=N23),1,0)+IF(AND(ISNUMBER(P23),P23=R23),1,0)</f>
        <v>0</v>
      </c>
      <c r="V23" s="3">
        <f>S23*2</f>
        <v>0</v>
      </c>
      <c r="W23" s="3">
        <f>T23*0</f>
        <v>0</v>
      </c>
      <c r="X23" s="3">
        <f>U23*1</f>
        <v>0</v>
      </c>
      <c r="Y23" s="3">
        <f>V23+W23+X23</f>
        <v>0</v>
      </c>
      <c r="Z23" s="3">
        <f>IF(ISNUMBER(D23),D23,0)+IF(ISNUMBER(H23),H23,0)+IF(ISNUMBER(L23),L23,0)+IF(ISNUMBER(P23),P23,0)</f>
        <v>0</v>
      </c>
      <c r="AA23" s="3">
        <f>IF(ISNUMBER(F23),F23,0)+IF(ISNUMBER(J23),J23,0)+IF(ISNUMBER(N23),N23,0)+IF(ISNUMBER(R23),R23,0)</f>
        <v>0</v>
      </c>
      <c r="AB23" s="3">
        <f>Z23-AA23</f>
        <v>0</v>
      </c>
      <c r="AC23" s="12"/>
      <c r="AD23" s="4"/>
      <c r="AE23" s="4"/>
      <c r="AF23" s="4"/>
      <c r="AG23" s="4"/>
      <c r="AH23" s="8"/>
    </row>
    <row r="24" spans="1:43" ht="18" customHeight="1">
      <c r="A24" s="12">
        <v>15</v>
      </c>
      <c r="B24" s="23" t="s">
        <v>34</v>
      </c>
      <c r="C24" s="9"/>
      <c r="D24" s="10"/>
      <c r="E24" s="10" t="s">
        <v>10</v>
      </c>
      <c r="F24" s="11"/>
      <c r="G24" s="32"/>
      <c r="H24" s="33"/>
      <c r="I24" s="33"/>
      <c r="J24" s="34"/>
      <c r="K24" s="9"/>
      <c r="L24" s="10" t="str">
        <f>IF(J25="","",J25)</f>
        <v/>
      </c>
      <c r="M24" s="10" t="s">
        <v>10</v>
      </c>
      <c r="N24" s="11" t="str">
        <f>IF(H25="","",H25)</f>
        <v/>
      </c>
      <c r="O24" s="9"/>
      <c r="P24" s="10" t="str">
        <f>IF(J26="","",J26)</f>
        <v/>
      </c>
      <c r="Q24" s="10" t="s">
        <v>10</v>
      </c>
      <c r="R24" s="11" t="str">
        <f>IF(H26="","",H26)</f>
        <v/>
      </c>
      <c r="S24" s="5">
        <f>IF(D24&gt;F24,1,0)+IF(H24&gt;J24,1,0)+IF(L24&gt;N24,1,0)+IF(P24&gt;R24,1,0)</f>
        <v>0</v>
      </c>
      <c r="T24" s="3">
        <f>IF(D24&lt;F24,1,0)+IF(H24&lt;J24,1,0)+IF(L24&lt;N24,1,0)+IF(P24&lt;R24,1,0)</f>
        <v>0</v>
      </c>
      <c r="U24" s="3">
        <f>+IF(AND(ISNUMBER(D24),D24=F24),1,)+IF(AND(ISNUMBER(H24),H24=J24),1,0)+IF(AND(ISNUMBER(L24),L24=N24),1,0)+IF(AND(ISNUMBER(P24),P24=R24),1,0)</f>
        <v>0</v>
      </c>
      <c r="V24" s="3">
        <f>S24*2</f>
        <v>0</v>
      </c>
      <c r="W24" s="3">
        <f>T24*0</f>
        <v>0</v>
      </c>
      <c r="X24" s="3">
        <f>U24*1</f>
        <v>0</v>
      </c>
      <c r="Y24" s="3">
        <f>V24+W24+X24</f>
        <v>0</v>
      </c>
      <c r="Z24" s="3">
        <f>IF(ISNUMBER(D24),D24,0)+IF(ISNUMBER(H24),H24,0)+IF(ISNUMBER(L24),L24,0)+IF(ISNUMBER(P24),P24,0)</f>
        <v>0</v>
      </c>
      <c r="AA24" s="3">
        <f>IF(ISNUMBER(F24),F24,0)+IF(ISNUMBER(J24),J24,0)+IF(ISNUMBER(N24),N24,0)+IF(ISNUMBER(R24),R24,0)</f>
        <v>0</v>
      </c>
      <c r="AB24" s="3">
        <f>Z24-AA24</f>
        <v>0</v>
      </c>
      <c r="AC24" s="12"/>
      <c r="AD24" s="4"/>
      <c r="AE24" s="4"/>
      <c r="AF24" s="4"/>
      <c r="AG24" s="4"/>
      <c r="AH24" s="8"/>
    </row>
    <row r="25" spans="1:43" ht="18" customHeight="1">
      <c r="A25" s="12">
        <v>16</v>
      </c>
      <c r="B25" s="24" t="s">
        <v>35</v>
      </c>
      <c r="C25" s="9"/>
      <c r="D25" s="10"/>
      <c r="E25" s="10" t="s">
        <v>10</v>
      </c>
      <c r="F25" s="11"/>
      <c r="G25" s="9"/>
      <c r="H25" s="10"/>
      <c r="I25" s="10" t="s">
        <v>10</v>
      </c>
      <c r="J25" s="11"/>
      <c r="K25" s="32"/>
      <c r="L25" s="33"/>
      <c r="M25" s="33"/>
      <c r="N25" s="34"/>
      <c r="O25" s="9"/>
      <c r="P25" s="10" t="str">
        <f>IF(N26="","",N26)</f>
        <v/>
      </c>
      <c r="Q25" s="10" t="s">
        <v>10</v>
      </c>
      <c r="R25" s="11" t="str">
        <f>IF(L26="","",L26)</f>
        <v/>
      </c>
      <c r="S25" s="5">
        <f>IF(D25&gt;F25,1,0)+IF(H25&gt;J25,1,0)+IF(L25&gt;N25,1,0)+IF(P25&gt;R25,1,0)</f>
        <v>0</v>
      </c>
      <c r="T25" s="3">
        <f>IF(D25&lt;F25,1,0)+IF(H25&lt;J25,1,0)+IF(L25&lt;N25,1,0)+IF(P25&lt;R25,1,0)</f>
        <v>0</v>
      </c>
      <c r="U25" s="3">
        <f>+IF(AND(ISNUMBER(D25),D25=F25),1,)+IF(AND(ISNUMBER(H25),H25=J25),1,0)+IF(AND(ISNUMBER(L25),L25=N25),1,0)+IF(AND(ISNUMBER(P25),P25=R25),1,0)</f>
        <v>0</v>
      </c>
      <c r="V25" s="3">
        <f>S25*2</f>
        <v>0</v>
      </c>
      <c r="W25" s="3">
        <f>T25*0</f>
        <v>0</v>
      </c>
      <c r="X25" s="3">
        <f>U25*1</f>
        <v>0</v>
      </c>
      <c r="Y25" s="3">
        <f>V25+W25+X25</f>
        <v>0</v>
      </c>
      <c r="Z25" s="3">
        <f>IF(ISNUMBER(D25),D25,0)+IF(ISNUMBER(H25),H25,0)+IF(ISNUMBER(L25),L25,0)+IF(ISNUMBER(P25),P25,0)</f>
        <v>0</v>
      </c>
      <c r="AA25" s="3">
        <f>IF(ISNUMBER(F25),F25,0)+IF(ISNUMBER(J25),J25,0)+IF(ISNUMBER(N25),N25,0)+IF(ISNUMBER(R25),R25,0)</f>
        <v>0</v>
      </c>
      <c r="AB25" s="3">
        <f>Z25-AA25</f>
        <v>0</v>
      </c>
      <c r="AC25" s="12"/>
      <c r="AD25" s="4"/>
      <c r="AE25" s="4"/>
      <c r="AF25" s="4"/>
      <c r="AG25" s="4"/>
      <c r="AH25" s="8"/>
    </row>
    <row r="26" spans="1:43" ht="18" customHeight="1">
      <c r="A26" s="12">
        <v>17</v>
      </c>
      <c r="B26" s="23" t="s">
        <v>36</v>
      </c>
      <c r="C26" s="9"/>
      <c r="D26" s="10"/>
      <c r="E26" s="10" t="s">
        <v>10</v>
      </c>
      <c r="F26" s="11"/>
      <c r="G26" s="9"/>
      <c r="H26" s="10"/>
      <c r="I26" s="10" t="s">
        <v>10</v>
      </c>
      <c r="J26" s="11"/>
      <c r="K26" s="9"/>
      <c r="L26" s="10"/>
      <c r="M26" s="10" t="s">
        <v>10</v>
      </c>
      <c r="N26" s="11"/>
      <c r="O26" s="32"/>
      <c r="P26" s="33"/>
      <c r="Q26" s="33"/>
      <c r="R26" s="34"/>
      <c r="S26" s="5">
        <f>IF(D26&gt;F26,1,0)+IF(H26&gt;J26,1,0)+IF(L26&gt;N26,1,0)+IF(P26&gt;R26,1,0)</f>
        <v>0</v>
      </c>
      <c r="T26" s="3">
        <f>IF(D26&lt;F26,1,0)+IF(H26&lt;J26,1,0)+IF(L26&lt;N26,1,0)+IF(P26&lt;R26,1,0)</f>
        <v>0</v>
      </c>
      <c r="U26" s="3">
        <f>+IF(AND(ISNUMBER(D26),D26=F26),1,)+IF(AND(ISNUMBER(H26),H26=J26),1,0)+IF(AND(ISNUMBER(L26),L26=N26),1,0)+IF(AND(ISNUMBER(P26),P26=R26),1,0)</f>
        <v>0</v>
      </c>
      <c r="V26" s="3">
        <f>S26*2</f>
        <v>0</v>
      </c>
      <c r="W26" s="3">
        <f>T26*0</f>
        <v>0</v>
      </c>
      <c r="X26" s="3">
        <f>U26*1</f>
        <v>0</v>
      </c>
      <c r="Y26" s="3">
        <f>V26+W26+X26</f>
        <v>0</v>
      </c>
      <c r="Z26" s="3">
        <f>IF(ISNUMBER(D26),D26,0)+IF(ISNUMBER(H26),H26,0)+IF(ISNUMBER(L26),L26,0)+IF(ISNUMBER(P26),P26,0)</f>
        <v>0</v>
      </c>
      <c r="AA26" s="3">
        <f>IF(ISNUMBER(F26),F26,0)+IF(ISNUMBER(J26),J26,0)+IF(ISNUMBER(N26),N26,0)+IF(ISNUMBER(R26),R26,0)</f>
        <v>0</v>
      </c>
      <c r="AB26" s="3">
        <f>Z26-AA26</f>
        <v>0</v>
      </c>
      <c r="AC26" s="12"/>
      <c r="AD26" s="4"/>
      <c r="AE26" s="4"/>
      <c r="AF26" s="4"/>
      <c r="AG26" s="4"/>
      <c r="AH26" s="8"/>
    </row>
    <row r="27" spans="1:43" ht="15.9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4" t="s">
        <v>15</v>
      </c>
      <c r="M27" s="54"/>
      <c r="N27" s="54"/>
      <c r="O27" s="54"/>
      <c r="P27" s="4"/>
      <c r="Q27" s="4"/>
      <c r="R27" s="4"/>
      <c r="S27" s="8"/>
      <c r="T27" s="51"/>
      <c r="U27" s="51"/>
      <c r="V27" s="51"/>
      <c r="W27" s="51"/>
      <c r="X27" s="51"/>
      <c r="Y27" s="8"/>
      <c r="Z27" s="8"/>
      <c r="AA27" s="8"/>
      <c r="AB27" s="8"/>
      <c r="AC27" s="8"/>
      <c r="AD27" s="4"/>
      <c r="AE27" s="4"/>
      <c r="AF27" s="4"/>
      <c r="AG27" s="4"/>
      <c r="AH27" s="8"/>
    </row>
    <row r="28" spans="1:43" ht="9" customHeight="1">
      <c r="A28" s="8"/>
      <c r="B28" s="39"/>
      <c r="C28" s="8"/>
      <c r="D28" s="8"/>
      <c r="E28" s="40"/>
      <c r="F28" s="13"/>
      <c r="G28" s="8"/>
      <c r="H28" s="8"/>
      <c r="I28" s="8"/>
      <c r="J28" s="8"/>
      <c r="K28" s="8"/>
      <c r="L28" s="8"/>
      <c r="M28" s="55"/>
      <c r="N28" s="55"/>
      <c r="O28" s="55"/>
      <c r="P28" s="55"/>
      <c r="Q28" s="55"/>
      <c r="R28" s="55"/>
      <c r="S28" s="8"/>
      <c r="T28" s="8"/>
      <c r="U28" s="8"/>
      <c r="V28" s="8"/>
      <c r="W28" s="8"/>
      <c r="X28" s="51"/>
      <c r="Y28" s="51"/>
      <c r="Z28" s="51"/>
      <c r="AA28" s="51"/>
      <c r="AB28" s="51"/>
      <c r="AC28" s="8"/>
      <c r="AD28" s="8"/>
      <c r="AE28" s="8"/>
      <c r="AF28" s="8"/>
      <c r="AG28" s="8"/>
      <c r="AH28" s="8"/>
    </row>
    <row r="29" spans="1:43" ht="9" customHeight="1">
      <c r="A29" s="8"/>
      <c r="B29" s="39"/>
      <c r="C29" s="17"/>
      <c r="D29" s="18"/>
      <c r="E29" s="43"/>
      <c r="F29" s="27"/>
      <c r="G29" s="13"/>
      <c r="H29" s="1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51"/>
      <c r="Y29" s="51"/>
      <c r="Z29" s="51"/>
      <c r="AA29" s="51"/>
      <c r="AB29" s="51"/>
      <c r="AC29" s="8"/>
      <c r="AD29" s="8"/>
      <c r="AE29" s="8"/>
      <c r="AF29" s="8"/>
      <c r="AG29" s="8"/>
      <c r="AH29" s="8"/>
    </row>
    <row r="30" spans="1:43" ht="9" customHeight="1">
      <c r="A30" s="8"/>
      <c r="B30" s="39"/>
      <c r="C30" s="15"/>
      <c r="D30" s="16"/>
      <c r="E30" s="42"/>
      <c r="F30" s="26"/>
      <c r="G30" s="45"/>
      <c r="H30" s="1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51"/>
      <c r="Y30" s="51"/>
      <c r="Z30" s="51"/>
      <c r="AA30" s="51"/>
      <c r="AB30" s="51"/>
      <c r="AC30" s="8"/>
      <c r="AD30" s="8"/>
      <c r="AE30" s="8"/>
      <c r="AF30" s="8"/>
      <c r="AG30" s="8"/>
      <c r="AH30" s="8"/>
    </row>
    <row r="31" spans="1:43" ht="9" customHeight="1">
      <c r="A31" s="8"/>
      <c r="B31" s="39"/>
      <c r="C31" s="8"/>
      <c r="D31" s="8"/>
      <c r="E31" s="42"/>
      <c r="F31" s="20"/>
      <c r="G31" s="45"/>
      <c r="H31" s="56"/>
      <c r="I31" s="57"/>
      <c r="J31" s="57"/>
      <c r="K31" s="57"/>
      <c r="L31" s="57"/>
      <c r="M31" s="57"/>
      <c r="N31" s="58"/>
      <c r="O31" s="8"/>
      <c r="P31" s="8"/>
      <c r="Q31" s="8"/>
      <c r="R31" s="8"/>
      <c r="S31" s="8"/>
      <c r="T31" s="8"/>
      <c r="U31" s="8"/>
      <c r="V31" s="8"/>
      <c r="W31" s="8"/>
      <c r="X31" s="51"/>
      <c r="Y31" s="51"/>
      <c r="Z31" s="51"/>
      <c r="AA31" s="51"/>
      <c r="AB31" s="51"/>
      <c r="AC31" s="8"/>
      <c r="AD31" s="8"/>
      <c r="AE31" s="8"/>
      <c r="AF31" s="8"/>
      <c r="AG31" s="8"/>
      <c r="AH31" s="8"/>
    </row>
    <row r="32" spans="1:43" ht="9" customHeight="1">
      <c r="A32" s="8"/>
      <c r="B32" s="39"/>
      <c r="C32" s="8"/>
      <c r="D32" s="8"/>
      <c r="E32" s="40"/>
      <c r="F32" s="13"/>
      <c r="G32" s="46"/>
      <c r="H32" s="59"/>
      <c r="I32" s="60"/>
      <c r="J32" s="60"/>
      <c r="K32" s="60"/>
      <c r="L32" s="60"/>
      <c r="M32" s="60"/>
      <c r="N32" s="61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9" customHeight="1">
      <c r="A33" s="8"/>
      <c r="B33" s="39"/>
      <c r="C33" s="17"/>
      <c r="D33" s="18"/>
      <c r="E33" s="40"/>
      <c r="F33" s="19"/>
      <c r="G33" s="47"/>
      <c r="H33" s="13"/>
      <c r="I33" s="13"/>
      <c r="J33" s="1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9" customHeight="1">
      <c r="A34" s="8"/>
      <c r="B34" s="39"/>
      <c r="C34" s="15"/>
      <c r="D34" s="16"/>
      <c r="E34" s="41"/>
      <c r="F34" s="28"/>
      <c r="G34" s="13"/>
      <c r="H34" s="13"/>
      <c r="I34" s="13"/>
      <c r="J34" s="1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9" customHeight="1">
      <c r="A35" s="8"/>
      <c r="B35" s="39"/>
      <c r="C35" s="8"/>
      <c r="D35" s="8"/>
      <c r="E35" s="42"/>
      <c r="F35" s="13"/>
      <c r="G35" s="13"/>
      <c r="H35" s="13"/>
      <c r="I35" s="13"/>
      <c r="J35" s="13"/>
      <c r="K35" s="44"/>
      <c r="L35" s="44"/>
      <c r="M35" s="44"/>
      <c r="N35" s="44"/>
      <c r="O35" s="44"/>
      <c r="P35" s="44"/>
      <c r="Q35" s="44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</sheetData>
  <mergeCells count="58">
    <mergeCell ref="G5:J5"/>
    <mergeCell ref="G11:J11"/>
    <mergeCell ref="G16:J16"/>
    <mergeCell ref="K16:N16"/>
    <mergeCell ref="K6:N6"/>
    <mergeCell ref="X31:AB31"/>
    <mergeCell ref="A3:B3"/>
    <mergeCell ref="A9:B9"/>
    <mergeCell ref="A16:B16"/>
    <mergeCell ref="A22:B22"/>
    <mergeCell ref="C17:F17"/>
    <mergeCell ref="C23:F23"/>
    <mergeCell ref="B30:B31"/>
    <mergeCell ref="X29:AB29"/>
    <mergeCell ref="X30:AB30"/>
    <mergeCell ref="T27:X27"/>
    <mergeCell ref="L27:O27"/>
    <mergeCell ref="M28:R28"/>
    <mergeCell ref="X28:AB28"/>
    <mergeCell ref="H31:N32"/>
    <mergeCell ref="G18:J18"/>
    <mergeCell ref="K35:Q35"/>
    <mergeCell ref="G30:G31"/>
    <mergeCell ref="G32:G33"/>
    <mergeCell ref="C22:F22"/>
    <mergeCell ref="K12:N12"/>
    <mergeCell ref="C16:F16"/>
    <mergeCell ref="K19:N19"/>
    <mergeCell ref="K25:N25"/>
    <mergeCell ref="G22:J22"/>
    <mergeCell ref="K22:N22"/>
    <mergeCell ref="G24:J24"/>
    <mergeCell ref="O16:R16"/>
    <mergeCell ref="O20:R20"/>
    <mergeCell ref="O22:R22"/>
    <mergeCell ref="B34:B35"/>
    <mergeCell ref="B28:B29"/>
    <mergeCell ref="B32:B33"/>
    <mergeCell ref="E32:E33"/>
    <mergeCell ref="E34:E35"/>
    <mergeCell ref="E28:E29"/>
    <mergeCell ref="E30:E31"/>
    <mergeCell ref="O26:R26"/>
    <mergeCell ref="A1:AG1"/>
    <mergeCell ref="O9:R9"/>
    <mergeCell ref="S9:V9"/>
    <mergeCell ref="O13:R13"/>
    <mergeCell ref="S14:V14"/>
    <mergeCell ref="O3:R3"/>
    <mergeCell ref="O7:R7"/>
    <mergeCell ref="C9:F9"/>
    <mergeCell ref="G9:J9"/>
    <mergeCell ref="K9:N9"/>
    <mergeCell ref="C4:F4"/>
    <mergeCell ref="C3:F3"/>
    <mergeCell ref="K3:N3"/>
    <mergeCell ref="G3:J3"/>
    <mergeCell ref="C10:F10"/>
  </mergeCells>
  <phoneticPr fontId="1"/>
  <conditionalFormatting sqref="J4 N4:N5 R4:R6 J6:J7 F5:F7 N7 V4:V7">
    <cfRule type="cellIs" dxfId="23" priority="109" stopIfTrue="1" operator="lessThan">
      <formula>D4</formula>
    </cfRule>
    <cfRule type="cellIs" dxfId="22" priority="110" stopIfTrue="1" operator="greaterThan">
      <formula>D4</formula>
    </cfRule>
    <cfRule type="cellIs" dxfId="21" priority="111" stopIfTrue="1" operator="equal">
      <formula>D4</formula>
    </cfRule>
  </conditionalFormatting>
  <conditionalFormatting sqref="H4 L4:L5 P4:P6 H6:H7 L7 D5:D7 T4:T7">
    <cfRule type="cellIs" dxfId="20" priority="112" stopIfTrue="1" operator="greaterThan">
      <formula>F4</formula>
    </cfRule>
    <cfRule type="cellIs" dxfId="19" priority="113" stopIfTrue="1" operator="lessThan">
      <formula>F4</formula>
    </cfRule>
    <cfRule type="cellIs" dxfId="18" priority="114" stopIfTrue="1" operator="equal">
      <formula>F4</formula>
    </cfRule>
  </conditionalFormatting>
  <conditionalFormatting sqref="R14 F11:F14 J10 N10:N11 R10:R12 V10:V13 Z10:Z14 J12:J14 N13:N14">
    <cfRule type="cellIs" dxfId="17" priority="13" stopIfTrue="1" operator="lessThan">
      <formula>D10</formula>
    </cfRule>
    <cfRule type="cellIs" dxfId="16" priority="14" stopIfTrue="1" operator="greaterThan">
      <formula>D10</formula>
    </cfRule>
    <cfRule type="cellIs" dxfId="15" priority="15" stopIfTrue="1" operator="equal">
      <formula>D10</formula>
    </cfRule>
  </conditionalFormatting>
  <conditionalFormatting sqref="X10:X14 D11:D14 H12:H14 L13:L14 P14 H10 L10:L11 P10:P12 T10:T13">
    <cfRule type="cellIs" dxfId="14" priority="16" stopIfTrue="1" operator="greaterThan">
      <formula>F10</formula>
    </cfRule>
    <cfRule type="cellIs" dxfId="13" priority="17" stopIfTrue="1" operator="lessThan">
      <formula>F10</formula>
    </cfRule>
    <cfRule type="cellIs" dxfId="12" priority="18" stopIfTrue="1" operator="equal">
      <formula>F10</formula>
    </cfRule>
  </conditionalFormatting>
  <conditionalFormatting sqref="J17 N17:N18 R17:R19 J19:J20 F18:F20 N20 V17:V20">
    <cfRule type="cellIs" dxfId="11" priority="7" stopIfTrue="1" operator="lessThan">
      <formula>D17</formula>
    </cfRule>
    <cfRule type="cellIs" dxfId="10" priority="8" stopIfTrue="1" operator="greaterThan">
      <formula>D17</formula>
    </cfRule>
    <cfRule type="cellIs" dxfId="9" priority="9" stopIfTrue="1" operator="equal">
      <formula>D17</formula>
    </cfRule>
  </conditionalFormatting>
  <conditionalFormatting sqref="H17 L17:L18 P17:P19 H19:H20 L20 D18:D20 T17:T20">
    <cfRule type="cellIs" dxfId="8" priority="10" stopIfTrue="1" operator="greaterThan">
      <formula>F17</formula>
    </cfRule>
    <cfRule type="cellIs" dxfId="7" priority="11" stopIfTrue="1" operator="lessThan">
      <formula>F17</formula>
    </cfRule>
    <cfRule type="cellIs" dxfId="6" priority="12" stopIfTrue="1" operator="equal">
      <formula>F17</formula>
    </cfRule>
  </conditionalFormatting>
  <conditionalFormatting sqref="J23 N23:N24 R23:R25 J25:J26 F24:F26 N26 V23:V26">
    <cfRule type="cellIs" dxfId="5" priority="1" stopIfTrue="1" operator="lessThan">
      <formula>D23</formula>
    </cfRule>
    <cfRule type="cellIs" dxfId="4" priority="2" stopIfTrue="1" operator="greaterThan">
      <formula>D23</formula>
    </cfRule>
    <cfRule type="cellIs" dxfId="3" priority="3" stopIfTrue="1" operator="equal">
      <formula>D23</formula>
    </cfRule>
  </conditionalFormatting>
  <conditionalFormatting sqref="H23 L23:L24 P23:P25 H25:H26 L26 D24:D26 T23:T26">
    <cfRule type="cellIs" dxfId="2" priority="4" stopIfTrue="1" operator="greaterThan">
      <formula>F23</formula>
    </cfRule>
    <cfRule type="cellIs" dxfId="1" priority="5" stopIfTrue="1" operator="lessThan">
      <formula>F23</formula>
    </cfRule>
    <cfRule type="cellIs" dxfId="0" priority="6" stopIfTrue="1" operator="equal">
      <formula>F23</formula>
    </cfRule>
  </conditionalFormatting>
  <pageMargins left="0" right="0" top="0.19685039370078741" bottom="0.19685039370078741" header="0.51181102362204722" footer="0.51181102362204722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　久明</dc:creator>
  <cp:lastModifiedBy>takasaki</cp:lastModifiedBy>
  <cp:lastPrinted>2012-11-08T12:48:52Z</cp:lastPrinted>
  <dcterms:created xsi:type="dcterms:W3CDTF">2010-03-22T08:41:35Z</dcterms:created>
  <dcterms:modified xsi:type="dcterms:W3CDTF">2013-05-04T22:43:03Z</dcterms:modified>
</cp:coreProperties>
</file>