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955" windowHeight="116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D22" i="1" l="1"/>
  <c r="AE22" i="1" s="1"/>
  <c r="AC22" i="1"/>
  <c r="Z22" i="1"/>
  <c r="X22" i="1"/>
  <c r="AA22" i="1" s="1"/>
  <c r="W22" i="1"/>
  <c r="V22" i="1"/>
  <c r="Y22" i="1" s="1"/>
  <c r="AB22" i="1" s="1"/>
  <c r="AD21" i="1"/>
  <c r="U21" i="1"/>
  <c r="S21" i="1"/>
  <c r="AC21" i="1" s="1"/>
  <c r="AE21" i="1" s="1"/>
  <c r="AD20" i="1"/>
  <c r="U20" i="1"/>
  <c r="S20" i="1"/>
  <c r="X20" i="1" s="1"/>
  <c r="AA20" i="1" s="1"/>
  <c r="Q20" i="1"/>
  <c r="O20" i="1"/>
  <c r="AC20" i="1" s="1"/>
  <c r="AE20" i="1" s="1"/>
  <c r="AD19" i="1"/>
  <c r="U19" i="1"/>
  <c r="S19" i="1"/>
  <c r="Q19" i="1"/>
  <c r="O19" i="1"/>
  <c r="V19" i="1" s="1"/>
  <c r="Y19" i="1" s="1"/>
  <c r="M19" i="1"/>
  <c r="K19" i="1"/>
  <c r="W19" i="1" s="1"/>
  <c r="Z19" i="1" s="1"/>
  <c r="AD18" i="1"/>
  <c r="U18" i="1"/>
  <c r="S18" i="1"/>
  <c r="Q18" i="1"/>
  <c r="O18" i="1"/>
  <c r="M18" i="1"/>
  <c r="K18" i="1"/>
  <c r="I18" i="1"/>
  <c r="G18" i="1"/>
  <c r="W18" i="1" s="1"/>
  <c r="Z18" i="1" s="1"/>
  <c r="AD15" i="1"/>
  <c r="AC15" i="1"/>
  <c r="AE15" i="1" s="1"/>
  <c r="Z15" i="1"/>
  <c r="Y15" i="1"/>
  <c r="X15" i="1"/>
  <c r="AA15" i="1" s="1"/>
  <c r="AB15" i="1" s="1"/>
  <c r="W15" i="1"/>
  <c r="V15" i="1"/>
  <c r="AD14" i="1"/>
  <c r="Z14" i="1"/>
  <c r="W14" i="1"/>
  <c r="V14" i="1"/>
  <c r="Y14" i="1" s="1"/>
  <c r="U14" i="1"/>
  <c r="S14" i="1"/>
  <c r="AC14" i="1" s="1"/>
  <c r="AE14" i="1" s="1"/>
  <c r="AD13" i="1"/>
  <c r="U13" i="1"/>
  <c r="S13" i="1"/>
  <c r="Q13" i="1"/>
  <c r="O13" i="1"/>
  <c r="AC13" i="1" s="1"/>
  <c r="AE13" i="1" s="1"/>
  <c r="U12" i="1"/>
  <c r="S12" i="1"/>
  <c r="Q12" i="1"/>
  <c r="O12" i="1"/>
  <c r="M12" i="1"/>
  <c r="AD12" i="1" s="1"/>
  <c r="K12" i="1"/>
  <c r="W12" i="1" s="1"/>
  <c r="Z12" i="1" s="1"/>
  <c r="U11" i="1"/>
  <c r="S11" i="1"/>
  <c r="Q11" i="1"/>
  <c r="O11" i="1"/>
  <c r="M11" i="1"/>
  <c r="AD11" i="1" s="1"/>
  <c r="K11" i="1"/>
  <c r="AC11" i="1" s="1"/>
  <c r="AE11" i="1" s="1"/>
  <c r="I11" i="1"/>
  <c r="G11" i="1"/>
  <c r="W11" i="1" s="1"/>
  <c r="Z11" i="1" s="1"/>
  <c r="X21" i="1" l="1"/>
  <c r="AA21" i="1" s="1"/>
  <c r="X18" i="1"/>
  <c r="AA18" i="1" s="1"/>
  <c r="X19" i="1"/>
  <c r="AA19" i="1" s="1"/>
  <c r="AB19" i="1" s="1"/>
  <c r="V20" i="1"/>
  <c r="Y20" i="1" s="1"/>
  <c r="V21" i="1"/>
  <c r="Y21" i="1" s="1"/>
  <c r="AC18" i="1"/>
  <c r="AE18" i="1" s="1"/>
  <c r="AC19" i="1"/>
  <c r="AE19" i="1" s="1"/>
  <c r="W20" i="1"/>
  <c r="Z20" i="1" s="1"/>
  <c r="W21" i="1"/>
  <c r="Z21" i="1" s="1"/>
  <c r="V18" i="1"/>
  <c r="Y18" i="1" s="1"/>
  <c r="AB18" i="1" s="1"/>
  <c r="X11" i="1"/>
  <c r="AA11" i="1" s="1"/>
  <c r="X12" i="1"/>
  <c r="AA12" i="1" s="1"/>
  <c r="V13" i="1"/>
  <c r="Y13" i="1" s="1"/>
  <c r="AB13" i="1" s="1"/>
  <c r="AC12" i="1"/>
  <c r="AE12" i="1" s="1"/>
  <c r="W13" i="1"/>
  <c r="Z13" i="1" s="1"/>
  <c r="V11" i="1"/>
  <c r="Y11" i="1" s="1"/>
  <c r="AB11" i="1" s="1"/>
  <c r="V12" i="1"/>
  <c r="Y12" i="1" s="1"/>
  <c r="AB12" i="1" s="1"/>
  <c r="X13" i="1"/>
  <c r="AA13" i="1" s="1"/>
  <c r="X14" i="1"/>
  <c r="AA14" i="1" s="1"/>
  <c r="AB14" i="1" s="1"/>
  <c r="V27" i="1"/>
  <c r="U27" i="1"/>
  <c r="P27" i="1"/>
  <c r="S27" i="1" s="1"/>
  <c r="O27" i="1"/>
  <c r="R27" i="1" s="1"/>
  <c r="N27" i="1"/>
  <c r="Q27" i="1" s="1"/>
  <c r="M26" i="1"/>
  <c r="V26" i="1" s="1"/>
  <c r="K26" i="1"/>
  <c r="U26" i="1" s="1"/>
  <c r="M25" i="1"/>
  <c r="K25" i="1"/>
  <c r="I25" i="1"/>
  <c r="G25" i="1"/>
  <c r="J24" i="1"/>
  <c r="F24" i="1"/>
  <c r="B24" i="1"/>
  <c r="R17" i="1"/>
  <c r="N17" i="1"/>
  <c r="J17" i="1"/>
  <c r="F17" i="1"/>
  <c r="B17" i="1"/>
  <c r="R10" i="1"/>
  <c r="N10" i="1"/>
  <c r="J10" i="1"/>
  <c r="F10" i="1"/>
  <c r="B10" i="1"/>
  <c r="AB21" i="1" l="1"/>
  <c r="AB20" i="1"/>
  <c r="U25" i="1"/>
  <c r="W26" i="1"/>
  <c r="W27" i="1"/>
  <c r="O25" i="1"/>
  <c r="R25" i="1" s="1"/>
  <c r="V25" i="1"/>
  <c r="W25" i="1" s="1"/>
  <c r="T27" i="1"/>
  <c r="P25" i="1"/>
  <c r="S25" i="1" s="1"/>
  <c r="P26" i="1"/>
  <c r="S26" i="1" s="1"/>
  <c r="N25" i="1"/>
  <c r="Q25" i="1" s="1"/>
  <c r="N26" i="1"/>
  <c r="Q26" i="1" s="1"/>
  <c r="O26" i="1"/>
  <c r="R26" i="1" s="1"/>
  <c r="AC8" i="1"/>
  <c r="AD8" i="1"/>
  <c r="V8" i="1"/>
  <c r="Y8" i="1" s="1"/>
  <c r="W8" i="1"/>
  <c r="Z8" i="1" s="1"/>
  <c r="X8" i="1"/>
  <c r="AA8" i="1" s="1"/>
  <c r="S7" i="1"/>
  <c r="U7" i="1"/>
  <c r="AD7" i="1"/>
  <c r="O6" i="1"/>
  <c r="S6" i="1"/>
  <c r="Q6" i="1"/>
  <c r="U6" i="1"/>
  <c r="K5" i="1"/>
  <c r="O5" i="1"/>
  <c r="S5" i="1"/>
  <c r="M5" i="1"/>
  <c r="Q5" i="1"/>
  <c r="U5" i="1"/>
  <c r="G4" i="1"/>
  <c r="K4" i="1"/>
  <c r="O4" i="1"/>
  <c r="S4" i="1"/>
  <c r="I4" i="1"/>
  <c r="M4" i="1"/>
  <c r="Q4" i="1"/>
  <c r="U4" i="1"/>
  <c r="R3" i="1"/>
  <c r="N3" i="1"/>
  <c r="J3" i="1"/>
  <c r="F3" i="1"/>
  <c r="B3" i="1"/>
  <c r="T25" i="1" l="1"/>
  <c r="T26" i="1"/>
  <c r="X7" i="1"/>
  <c r="AA7" i="1" s="1"/>
  <c r="W4" i="1"/>
  <c r="Z4" i="1" s="1"/>
  <c r="W5" i="1"/>
  <c r="Z5" i="1" s="1"/>
  <c r="X6" i="1"/>
  <c r="AA6" i="1" s="1"/>
  <c r="AE8" i="1"/>
  <c r="AC6" i="1"/>
  <c r="V5" i="1"/>
  <c r="Y5" i="1" s="1"/>
  <c r="AD6" i="1"/>
  <c r="AC5" i="1"/>
  <c r="AD4" i="1"/>
  <c r="AC4" i="1"/>
  <c r="W7" i="1"/>
  <c r="Z7" i="1" s="1"/>
  <c r="X5" i="1"/>
  <c r="AA5" i="1" s="1"/>
  <c r="AB8" i="1"/>
  <c r="AC7" i="1"/>
  <c r="AE7" i="1" s="1"/>
  <c r="V7" i="1"/>
  <c r="Y7" i="1" s="1"/>
  <c r="X4" i="1"/>
  <c r="AA4" i="1" s="1"/>
  <c r="V4" i="1"/>
  <c r="Y4" i="1" s="1"/>
  <c r="AD5" i="1"/>
  <c r="W6" i="1"/>
  <c r="Z6" i="1" s="1"/>
  <c r="V6" i="1"/>
  <c r="Y6" i="1" s="1"/>
  <c r="AB4" i="1" l="1"/>
  <c r="AE6" i="1"/>
  <c r="AB5" i="1"/>
  <c r="AE5" i="1"/>
  <c r="AB7" i="1"/>
  <c r="AE4" i="1"/>
  <c r="AB6" i="1"/>
</calcChain>
</file>

<file path=xl/sharedStrings.xml><?xml version="1.0" encoding="utf-8"?>
<sst xmlns="http://schemas.openxmlformats.org/spreadsheetml/2006/main" count="127" uniqueCount="35">
  <si>
    <t>勝ち</t>
  </si>
  <si>
    <t>負け</t>
  </si>
  <si>
    <t>引分</t>
  </si>
  <si>
    <t>勝点</t>
    <rPh sb="0" eb="1">
      <t>カ</t>
    </rPh>
    <rPh sb="1" eb="2">
      <t>テン</t>
    </rPh>
    <phoneticPr fontId="2"/>
  </si>
  <si>
    <t>負点</t>
    <rPh sb="0" eb="1">
      <t>マ</t>
    </rPh>
    <rPh sb="1" eb="2">
      <t>テン</t>
    </rPh>
    <phoneticPr fontId="2"/>
  </si>
  <si>
    <t>引分点</t>
    <rPh sb="0" eb="2">
      <t>ヒキワケ</t>
    </rPh>
    <rPh sb="2" eb="3">
      <t>テン</t>
    </rPh>
    <phoneticPr fontId="2"/>
  </si>
  <si>
    <t>合計</t>
    <rPh sb="0" eb="2">
      <t>ゴウケイ</t>
    </rPh>
    <phoneticPr fontId="2"/>
  </si>
  <si>
    <t>得点</t>
  </si>
  <si>
    <t>失点</t>
  </si>
  <si>
    <t>点差</t>
  </si>
  <si>
    <t>-</t>
    <phoneticPr fontId="1"/>
  </si>
  <si>
    <t>順位</t>
    <rPh sb="0" eb="2">
      <t>ジュンイ</t>
    </rPh>
    <phoneticPr fontId="1"/>
  </si>
  <si>
    <t>第30回流山北部地区主催少年野球大会(研修チーム)</t>
    <phoneticPr fontId="1"/>
  </si>
  <si>
    <t>Aブロック</t>
  </si>
  <si>
    <t>東深井ファイナルズ</t>
    <rPh sb="0" eb="3">
      <t>ヒガシフカイ</t>
    </rPh>
    <phoneticPr fontId="1"/>
  </si>
  <si>
    <t>流山シャークス</t>
    <phoneticPr fontId="1"/>
  </si>
  <si>
    <t>流山マリーンズ</t>
    <rPh sb="0" eb="2">
      <t>ナガレヤマ</t>
    </rPh>
    <phoneticPr fontId="1"/>
  </si>
  <si>
    <t>北柏スーパーナイン</t>
    <phoneticPr fontId="1"/>
  </si>
  <si>
    <t>加賀シャトルズ</t>
    <phoneticPr fontId="1"/>
  </si>
  <si>
    <t>Bブロック</t>
    <phoneticPr fontId="1"/>
  </si>
  <si>
    <t>江戸川台フェニックス</t>
    <phoneticPr fontId="1"/>
  </si>
  <si>
    <t>カージナルス</t>
    <phoneticPr fontId="1"/>
  </si>
  <si>
    <t>光ヶ丘シャークス</t>
    <phoneticPr fontId="1"/>
  </si>
  <si>
    <t>長崎ＦＬＢ</t>
    <rPh sb="0" eb="2">
      <t>ナガサキ</t>
    </rPh>
    <phoneticPr fontId="1"/>
  </si>
  <si>
    <t>Cブロック</t>
    <phoneticPr fontId="1"/>
  </si>
  <si>
    <t>トライスター</t>
    <phoneticPr fontId="1"/>
  </si>
  <si>
    <t>初石クーガーズ</t>
    <phoneticPr fontId="1"/>
  </si>
  <si>
    <t>流山ホークス</t>
    <phoneticPr fontId="1"/>
  </si>
  <si>
    <t>豊上ジュニアーズ</t>
    <rPh sb="0" eb="2">
      <t>トヨガミ</t>
    </rPh>
    <phoneticPr fontId="1"/>
  </si>
  <si>
    <t>加岸ベアーズ</t>
    <rPh sb="0" eb="1">
      <t>カ</t>
    </rPh>
    <rPh sb="1" eb="2">
      <t>ギシ</t>
    </rPh>
    <phoneticPr fontId="1"/>
  </si>
  <si>
    <t>伊勢原ジャガーズ</t>
    <rPh sb="0" eb="3">
      <t>イセハラ</t>
    </rPh>
    <phoneticPr fontId="1"/>
  </si>
  <si>
    <t>決勝リーグ</t>
    <rPh sb="0" eb="2">
      <t>ケッショウ</t>
    </rPh>
    <phoneticPr fontId="1"/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</si>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</sst>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.00_ ;_ * \-#,##0.00_ ;_ * &quot;&quot;_ ;_ @_ "/>
    <numFmt numFmtId="177" formatCode="_ * #,##0_ ;_ * \-#,##0_ ;_ * &quot;&quot;_ ;_ @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1" xfId="0" quotePrefix="1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2" xfId="0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quotePrefix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vertical="center" shrinkToFit="1"/>
    </xf>
  </cellXfs>
  <cellStyles count="1">
    <cellStyle name="標準" xfId="0" builtinId="0"/>
  </cellStyles>
  <dxfs count="54"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"/>
  <sheetViews>
    <sheetView tabSelected="1" zoomScale="150" zoomScaleNormal="150" workbookViewId="0">
      <selection activeCell="I32" sqref="I32"/>
    </sheetView>
  </sheetViews>
  <sheetFormatPr defaultRowHeight="13.5" x14ac:dyDescent="0.15"/>
  <cols>
    <col min="1" max="1" width="17.625" customWidth="1"/>
    <col min="2" max="2" width="2.875" customWidth="1"/>
    <col min="3" max="41" width="2.625" customWidth="1"/>
    <col min="42" max="46" width="3.625" customWidth="1"/>
    <col min="47" max="51" width="4.125" customWidth="1"/>
    <col min="52" max="76" width="5.625" customWidth="1"/>
  </cols>
  <sheetData>
    <row r="1" spans="1:51" ht="21" customHeight="1" x14ac:dyDescent="0.15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4.25" x14ac:dyDescent="0.15">
      <c r="A2" s="2"/>
      <c r="B2" s="3"/>
      <c r="C2" s="4"/>
      <c r="D2" s="4"/>
      <c r="E2" s="4"/>
      <c r="F2" s="4"/>
      <c r="G2" s="26"/>
      <c r="H2" s="26"/>
      <c r="I2" s="26"/>
      <c r="J2" s="26"/>
      <c r="K2" s="27"/>
      <c r="L2" s="27"/>
      <c r="M2" s="27"/>
      <c r="N2" s="27"/>
      <c r="O2" s="28"/>
      <c r="P2" s="28"/>
      <c r="Q2" s="28"/>
      <c r="R2" s="28"/>
      <c r="S2" s="28"/>
      <c r="T2" s="5"/>
      <c r="U2" s="5"/>
      <c r="V2" s="1"/>
      <c r="W2" s="6"/>
      <c r="X2" s="6"/>
      <c r="Y2" s="7"/>
      <c r="Z2" s="7"/>
      <c r="AA2" s="7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</row>
    <row r="3" spans="1:51" ht="18.75" x14ac:dyDescent="0.15">
      <c r="A3" s="31" t="s">
        <v>13</v>
      </c>
      <c r="B3" s="20" t="str">
        <f>+A4</f>
        <v>東深井ファイナルズ</v>
      </c>
      <c r="C3" s="21"/>
      <c r="D3" s="21"/>
      <c r="E3" s="22"/>
      <c r="F3" s="20" t="str">
        <f>+A5</f>
        <v>流山シャークス</v>
      </c>
      <c r="G3" s="21"/>
      <c r="H3" s="21"/>
      <c r="I3" s="22"/>
      <c r="J3" s="20" t="str">
        <f>+A6</f>
        <v>流山マリーンズ</v>
      </c>
      <c r="K3" s="21"/>
      <c r="L3" s="21"/>
      <c r="M3" s="22"/>
      <c r="N3" s="20" t="str">
        <f>+A7</f>
        <v>北柏スーパーナイン</v>
      </c>
      <c r="O3" s="21"/>
      <c r="P3" s="21"/>
      <c r="Q3" s="22"/>
      <c r="R3" s="20" t="str">
        <f>+A8</f>
        <v>加賀シャトルズ</v>
      </c>
      <c r="S3" s="21"/>
      <c r="T3" s="21"/>
      <c r="U3" s="22"/>
      <c r="V3" s="9" t="s">
        <v>0</v>
      </c>
      <c r="W3" s="9" t="s">
        <v>1</v>
      </c>
      <c r="X3" s="9" t="s">
        <v>2</v>
      </c>
      <c r="Y3" s="9" t="s">
        <v>3</v>
      </c>
      <c r="Z3" s="9" t="s">
        <v>4</v>
      </c>
      <c r="AA3" s="9" t="s">
        <v>5</v>
      </c>
      <c r="AB3" s="9" t="s">
        <v>6</v>
      </c>
      <c r="AC3" s="9" t="s">
        <v>7</v>
      </c>
      <c r="AD3" s="9" t="s">
        <v>8</v>
      </c>
      <c r="AE3" s="9" t="s">
        <v>9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ht="17.25" x14ac:dyDescent="0.15">
      <c r="A4" s="32" t="s">
        <v>14</v>
      </c>
      <c r="B4" s="23"/>
      <c r="C4" s="24"/>
      <c r="D4" s="24"/>
      <c r="E4" s="25"/>
      <c r="F4" s="18"/>
      <c r="G4" s="12" t="str">
        <f>IF(E5="","",E5)</f>
        <v/>
      </c>
      <c r="H4" s="16" t="s">
        <v>10</v>
      </c>
      <c r="I4" s="13" t="str">
        <f>IF(C5="","",C5)</f>
        <v/>
      </c>
      <c r="J4" s="18"/>
      <c r="K4" s="12" t="str">
        <f>IF(E6="","",E6)</f>
        <v/>
      </c>
      <c r="L4" s="16" t="s">
        <v>10</v>
      </c>
      <c r="M4" s="13" t="str">
        <f>IF(C6="","",C6)</f>
        <v/>
      </c>
      <c r="N4" s="18"/>
      <c r="O4" s="12" t="str">
        <f>IF(E7="","",E7)</f>
        <v/>
      </c>
      <c r="P4" s="16" t="s">
        <v>10</v>
      </c>
      <c r="Q4" s="13" t="str">
        <f>IF(C7="","",C7)</f>
        <v/>
      </c>
      <c r="R4" s="18"/>
      <c r="S4" s="12" t="str">
        <f>IF(E8="","",E8)</f>
        <v/>
      </c>
      <c r="T4" s="16" t="s">
        <v>10</v>
      </c>
      <c r="U4" s="13" t="str">
        <f>IF(C8="","",C8)</f>
        <v/>
      </c>
      <c r="V4" s="14">
        <f>IF(G4&gt;I4,1,0)+IF(K4&gt;M4,1,0)+IF(O4&gt;Q4,1,0)+IF(S4&gt;U4,1,0)</f>
        <v>0</v>
      </c>
      <c r="W4" s="15">
        <f>IF(G4&lt;I4,1,0)+IF(K4&lt;M4,1,0)+IF(O4&lt;Q4,1,0)+IF(S4&lt;U4,1,0)</f>
        <v>0</v>
      </c>
      <c r="X4" s="15">
        <f>+IF(AND(ISNUMBER(G4),G4=I4),1,)+IF(AND(ISNUMBER(K4),K4=M4),1,0)+IF(AND(ISNUMBER(O4),O4=Q4),1,0)+IF(AND(ISNUMBER(S4),S4=U4),1,0)</f>
        <v>0</v>
      </c>
      <c r="Y4" s="15">
        <f>V4*2</f>
        <v>0</v>
      </c>
      <c r="Z4" s="15">
        <f>W4*0</f>
        <v>0</v>
      </c>
      <c r="AA4" s="15">
        <f>X4*1</f>
        <v>0</v>
      </c>
      <c r="AB4" s="15">
        <f>Y4+Z4+AA4</f>
        <v>0</v>
      </c>
      <c r="AC4" s="15">
        <f>IF(ISNUMBER(G4),G4,0)+IF(ISNUMBER(K4),K4,0)+IF(ISNUMBER(O4),O4,0)+IF(ISNUMBER(S4),S4,0)</f>
        <v>0</v>
      </c>
      <c r="AD4" s="15">
        <f>IF(ISNUMBER(I4),I4,0)+IF(ISNUMBER(M4),M4,0)+IF(ISNUMBER(Q4),Q4,0)+IF(ISNUMBER(U4),U4,0)</f>
        <v>0</v>
      </c>
      <c r="AE4" s="15">
        <f>AC4-AD4</f>
        <v>0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ht="17.25" x14ac:dyDescent="0.15">
      <c r="A5" s="10" t="s">
        <v>15</v>
      </c>
      <c r="B5" s="18"/>
      <c r="C5" s="12"/>
      <c r="D5" s="16" t="s">
        <v>10</v>
      </c>
      <c r="E5" s="13"/>
      <c r="F5" s="23"/>
      <c r="G5" s="24"/>
      <c r="H5" s="24"/>
      <c r="I5" s="25"/>
      <c r="J5" s="18"/>
      <c r="K5" s="12" t="str">
        <f>IF(I6="","",I6)</f>
        <v/>
      </c>
      <c r="L5" s="16" t="s">
        <v>10</v>
      </c>
      <c r="M5" s="13" t="str">
        <f>IF(G6="","",G6)</f>
        <v/>
      </c>
      <c r="N5" s="18"/>
      <c r="O5" s="12" t="str">
        <f>IF(I7="","",I7)</f>
        <v/>
      </c>
      <c r="P5" s="16" t="s">
        <v>10</v>
      </c>
      <c r="Q5" s="13" t="str">
        <f>IF(G7="","",G7)</f>
        <v/>
      </c>
      <c r="R5" s="18"/>
      <c r="S5" s="12" t="str">
        <f>IF(I8="","",I8)</f>
        <v/>
      </c>
      <c r="T5" s="16" t="s">
        <v>10</v>
      </c>
      <c r="U5" s="13" t="str">
        <f>IF(G8="","",G8)</f>
        <v/>
      </c>
      <c r="V5" s="14">
        <f>IF(C5&gt;E5,1,0)+IF(K5&gt;M5,1,0)+IF(O5&gt;Q5,1,0)+IF(S5&gt;U5,1,0)</f>
        <v>0</v>
      </c>
      <c r="W5" s="15">
        <f>IF(C5&lt;E5,1,0)+IF(K5&lt;M5,1,0)+IF(O5&lt;Q5,1,0)+IF(S5&lt;U5,1,0)</f>
        <v>0</v>
      </c>
      <c r="X5" s="15">
        <f>IF(AND(ISNUMBER(C5),C5=E5),1,0)+IF(AND(ISNUMBER(K5),K5=M5),1,0)+IF(AND(ISNUMBER(O5),O5=Q5),1,0)+IF(AND(ISNUMBER(S5),S5=U5),1,0)</f>
        <v>0</v>
      </c>
      <c r="Y5" s="15">
        <f>V5*2</f>
        <v>0</v>
      </c>
      <c r="Z5" s="15">
        <f>W5*0</f>
        <v>0</v>
      </c>
      <c r="AA5" s="15">
        <f>X5*1</f>
        <v>0</v>
      </c>
      <c r="AB5" s="15">
        <f>Y5+Z5+AA5</f>
        <v>0</v>
      </c>
      <c r="AC5" s="15">
        <f>IF(ISNUMBER(C5),C5,0)+IF(ISNUMBER(K5),K5,0)+IF(ISNUMBER(O5),O5,0)+IF(ISNUMBER(S5),S5,0)</f>
        <v>0</v>
      </c>
      <c r="AD5" s="15">
        <f>IF(ISNUMBER(E5),E5,0)+IF(ISNUMBER(M5),M5,0)+IF(ISNUMBER(Q5),Q5,0)+IF(ISNUMBER(U5),U5,0)</f>
        <v>0</v>
      </c>
      <c r="AE5" s="15">
        <f>AC5-AD5</f>
        <v>0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17.25" x14ac:dyDescent="0.15">
      <c r="A6" s="32" t="s">
        <v>16</v>
      </c>
      <c r="B6" s="18"/>
      <c r="C6" s="12"/>
      <c r="D6" s="16" t="s">
        <v>10</v>
      </c>
      <c r="E6" s="13"/>
      <c r="F6" s="18"/>
      <c r="G6" s="12"/>
      <c r="H6" s="16" t="s">
        <v>10</v>
      </c>
      <c r="I6" s="13"/>
      <c r="J6" s="23"/>
      <c r="K6" s="24"/>
      <c r="L6" s="24"/>
      <c r="M6" s="25"/>
      <c r="N6" s="18"/>
      <c r="O6" s="12" t="str">
        <f>IF(M7="","",M7)</f>
        <v/>
      </c>
      <c r="P6" s="16" t="s">
        <v>10</v>
      </c>
      <c r="Q6" s="13" t="str">
        <f>IF(K7="","",K7)</f>
        <v/>
      </c>
      <c r="R6" s="18"/>
      <c r="S6" s="12" t="str">
        <f>IF(M8="","",M8)</f>
        <v/>
      </c>
      <c r="T6" s="16" t="s">
        <v>10</v>
      </c>
      <c r="U6" s="13" t="str">
        <f>IF(K8="","",K8)</f>
        <v/>
      </c>
      <c r="V6" s="14">
        <f>IF(C6&gt;E6,1,0)+IF(G6&gt;I6,1,0)+IF(O6&gt;Q6,1,0)+IF(S6&gt;U6,1,0)</f>
        <v>0</v>
      </c>
      <c r="W6" s="15">
        <f>IF(C6&lt;E6,1,0)+IF(G6&lt;I6,1,0)+IF(O6&lt;Q6,1,0)+IF(S6&lt;U6,1,0)</f>
        <v>0</v>
      </c>
      <c r="X6" s="15">
        <f>IF(AND(ISNUMBER(C6),C6=E6),1,0)+IF(AND(ISNUMBER(G6),G6=I6),1,)+IF(AND(ISNUMBER(O6),O6=Q6),1,0)+IF(AND(ISNUMBER(S6),S6=U6),1,0)</f>
        <v>0</v>
      </c>
      <c r="Y6" s="15">
        <f>V6*2</f>
        <v>0</v>
      </c>
      <c r="Z6" s="15">
        <f>W6*0</f>
        <v>0</v>
      </c>
      <c r="AA6" s="15">
        <f>X6*1</f>
        <v>0</v>
      </c>
      <c r="AB6" s="15">
        <f>Y6+Z6+AA6</f>
        <v>0</v>
      </c>
      <c r="AC6" s="15">
        <f>IF(ISNUMBER(C6),C6,0)+IF(ISNUMBER(G6),G6,0)+IF(ISNUMBER(O6),O6,0)+IF(ISNUMBER(S6),S6,0)</f>
        <v>0</v>
      </c>
      <c r="AD6" s="15">
        <f>IF(ISNUMBER(E6),E6,0)+IF(ISNUMBER(I6),I6,0)+IF(ISNUMBER(Q6),Q6,0)+IF(ISNUMBER(U6),U6,0)</f>
        <v>0</v>
      </c>
      <c r="AE6" s="15">
        <f>AC6-AD6</f>
        <v>0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17.25" x14ac:dyDescent="0.15">
      <c r="A7" s="32" t="s">
        <v>17</v>
      </c>
      <c r="B7" s="18"/>
      <c r="C7" s="12"/>
      <c r="D7" s="16" t="s">
        <v>10</v>
      </c>
      <c r="E7" s="13"/>
      <c r="F7" s="18"/>
      <c r="G7" s="12"/>
      <c r="H7" s="16" t="s">
        <v>10</v>
      </c>
      <c r="I7" s="13"/>
      <c r="J7" s="18"/>
      <c r="K7" s="12"/>
      <c r="L7" s="16" t="s">
        <v>10</v>
      </c>
      <c r="M7" s="13"/>
      <c r="N7" s="23"/>
      <c r="O7" s="24"/>
      <c r="P7" s="24"/>
      <c r="Q7" s="25"/>
      <c r="R7" s="18"/>
      <c r="S7" s="12" t="str">
        <f>IF(Q8="","",Q8)</f>
        <v/>
      </c>
      <c r="T7" s="16" t="s">
        <v>10</v>
      </c>
      <c r="U7" s="13" t="str">
        <f>IF(O8="","",O8)</f>
        <v/>
      </c>
      <c r="V7" s="14">
        <f>IF(C7&gt;E7,1,0)+IF(G7&gt;I7,1,0)+IF(K7&gt;M7,1,0)+IF(S7&gt;U7,1,0)</f>
        <v>0</v>
      </c>
      <c r="W7" s="15">
        <f>IF(C7&lt;E7,1,0)+IF(G7&lt;I7,1,0)+IF(K7&lt;M7,1,0)+IF(S7&lt;U7,1,0)</f>
        <v>0</v>
      </c>
      <c r="X7" s="15">
        <f>IF(AND(ISNUMBER(C7),C7=E7),1,0)+IF(AND(ISNUMBER(G7),G7=I7),1,)+IF(AND(ISNUMBER(K7),K7=M7),1,0)+IF(AND(ISNUMBER(S7),S7=U7),1,0)</f>
        <v>0</v>
      </c>
      <c r="Y7" s="15">
        <f>V7*2</f>
        <v>0</v>
      </c>
      <c r="Z7" s="15">
        <f>W7*0</f>
        <v>0</v>
      </c>
      <c r="AA7" s="15">
        <f>X7*1</f>
        <v>0</v>
      </c>
      <c r="AB7" s="15">
        <f>Y7+Z7+AA7</f>
        <v>0</v>
      </c>
      <c r="AC7" s="15">
        <f>IF(ISNUMBER(C7),C7,0)+IF(ISNUMBER(G7),G7,0)+IF(ISNUMBER(K7),K7,0)+IF(ISNUMBER(S7),S7,0)</f>
        <v>0</v>
      </c>
      <c r="AD7" s="15">
        <f>IF(ISNUMBER(E7),E7,0)+IF(ISNUMBER(I7),I7,0)+IF(ISNUMBER(M7),M7,0)+IF(ISNUMBER(U7),U7,0)</f>
        <v>0</v>
      </c>
      <c r="AE7" s="15">
        <f>AC7-AD7</f>
        <v>0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1" ht="17.25" x14ac:dyDescent="0.15">
      <c r="A8" s="10" t="s">
        <v>18</v>
      </c>
      <c r="B8" s="18"/>
      <c r="C8" s="12"/>
      <c r="D8" s="16" t="s">
        <v>10</v>
      </c>
      <c r="E8" s="13"/>
      <c r="F8" s="18"/>
      <c r="G8" s="12"/>
      <c r="H8" s="16" t="s">
        <v>10</v>
      </c>
      <c r="I8" s="13"/>
      <c r="J8" s="18"/>
      <c r="K8" s="12"/>
      <c r="L8" s="16" t="s">
        <v>10</v>
      </c>
      <c r="M8" s="13"/>
      <c r="N8" s="18"/>
      <c r="O8" s="12"/>
      <c r="P8" s="16" t="s">
        <v>10</v>
      </c>
      <c r="Q8" s="13"/>
      <c r="R8" s="23"/>
      <c r="S8" s="24"/>
      <c r="T8" s="24"/>
      <c r="U8" s="25"/>
      <c r="V8" s="14">
        <f>IF(C8&gt;E8,1,0)+IF(G8&gt;I8,1,0)+IF(K8&gt;M8,1,0)+IF(O8&gt;Q8,1,0)</f>
        <v>0</v>
      </c>
      <c r="W8" s="15">
        <f>IF(C8&lt;E8,1,0)+IF(G8&lt;I8,1,0)+IF(K8&lt;M8,1,0)+IF(O8&lt;Q8,1,0)</f>
        <v>0</v>
      </c>
      <c r="X8" s="15">
        <f>IF(AND(ISNUMBER(C8),C8=E8),1,0)+IF(AND(ISNUMBER(G8),G8=I8),1,)+IF(AND(ISNUMBER(K8),K8=M8),1,0)+IF(AND(ISNUMBER(O8),O8=Q8),1,0)</f>
        <v>0</v>
      </c>
      <c r="Y8" s="15">
        <f>V8*2</f>
        <v>0</v>
      </c>
      <c r="Z8" s="15">
        <f>W8*0</f>
        <v>0</v>
      </c>
      <c r="AA8" s="15">
        <f>X8*1</f>
        <v>0</v>
      </c>
      <c r="AB8" s="15">
        <f>Y8+Z8+AA8</f>
        <v>0</v>
      </c>
      <c r="AC8" s="15">
        <f>IF(ISNUMBER(C8),C8,0)+IF(ISNUMBER(G8),G8,0)+IF(ISNUMBER(K8),K8,0)+IF(ISNUMBER(O8),O8,0)</f>
        <v>0</v>
      </c>
      <c r="AD8" s="15">
        <f>IF(ISNUMBER(E8),E8,0)+IF(ISNUMBER(I8),I8,0)+IF(ISNUMBER(M8),M8,0)+IF(ISNUMBER(Q8),Q8,0)</f>
        <v>0</v>
      </c>
      <c r="AE8" s="15">
        <f>AC8-AD8</f>
        <v>0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10" spans="1:51" ht="18.75" x14ac:dyDescent="0.15">
      <c r="A10" s="33" t="s">
        <v>19</v>
      </c>
      <c r="B10" s="20" t="str">
        <f>+A11</f>
        <v>江戸川台フェニックス</v>
      </c>
      <c r="C10" s="21"/>
      <c r="D10" s="21"/>
      <c r="E10" s="22"/>
      <c r="F10" s="20" t="str">
        <f>+A12</f>
        <v>カージナルス</v>
      </c>
      <c r="G10" s="21"/>
      <c r="H10" s="21"/>
      <c r="I10" s="22"/>
      <c r="J10" s="20" t="str">
        <f>+A13</f>
        <v>長崎ＦＬＢ</v>
      </c>
      <c r="K10" s="21"/>
      <c r="L10" s="21"/>
      <c r="M10" s="22"/>
      <c r="N10" s="20" t="str">
        <f>+A14</f>
        <v>光ヶ丘シャークス</v>
      </c>
      <c r="O10" s="21"/>
      <c r="P10" s="21"/>
      <c r="Q10" s="22"/>
      <c r="R10" s="20" t="str">
        <f>+A15</f>
        <v>トライスター</v>
      </c>
      <c r="S10" s="21"/>
      <c r="T10" s="21"/>
      <c r="U10" s="22"/>
      <c r="V10" s="9" t="s">
        <v>0</v>
      </c>
      <c r="W10" s="9" t="s">
        <v>1</v>
      </c>
      <c r="X10" s="9" t="s">
        <v>2</v>
      </c>
      <c r="Y10" s="9" t="s">
        <v>3</v>
      </c>
      <c r="Z10" s="9" t="s">
        <v>4</v>
      </c>
      <c r="AA10" s="9" t="s">
        <v>5</v>
      </c>
      <c r="AB10" s="9" t="s">
        <v>6</v>
      </c>
      <c r="AC10" s="9" t="s">
        <v>7</v>
      </c>
      <c r="AD10" s="9" t="s">
        <v>8</v>
      </c>
      <c r="AE10" s="9" t="s">
        <v>9</v>
      </c>
    </row>
    <row r="11" spans="1:51" ht="17.25" x14ac:dyDescent="0.15">
      <c r="A11" s="10" t="s">
        <v>20</v>
      </c>
      <c r="B11" s="23"/>
      <c r="C11" s="24"/>
      <c r="D11" s="24"/>
      <c r="E11" s="25"/>
      <c r="F11" s="18"/>
      <c r="G11" s="12" t="str">
        <f>IF(E12="","",E12)</f>
        <v/>
      </c>
      <c r="H11" s="16" t="s">
        <v>10</v>
      </c>
      <c r="I11" s="13" t="str">
        <f>IF(C12="","",C12)</f>
        <v/>
      </c>
      <c r="J11" s="18"/>
      <c r="K11" s="12" t="str">
        <f>IF(E13="","",E13)</f>
        <v/>
      </c>
      <c r="L11" s="16" t="s">
        <v>10</v>
      </c>
      <c r="M11" s="13" t="str">
        <f>IF(C13="","",C13)</f>
        <v/>
      </c>
      <c r="N11" s="18"/>
      <c r="O11" s="12" t="str">
        <f>IF(E14="","",E14)</f>
        <v/>
      </c>
      <c r="P11" s="16" t="s">
        <v>10</v>
      </c>
      <c r="Q11" s="13" t="str">
        <f>IF(C14="","",C14)</f>
        <v/>
      </c>
      <c r="R11" s="18"/>
      <c r="S11" s="12" t="str">
        <f>IF(E15="","",E15)</f>
        <v/>
      </c>
      <c r="T11" s="16" t="s">
        <v>10</v>
      </c>
      <c r="U11" s="13" t="str">
        <f>IF(C15="","",C15)</f>
        <v/>
      </c>
      <c r="V11" s="14">
        <f>IF(G11&gt;I11,1,0)+IF(K11&gt;M11,1,0)+IF(O11&gt;Q11,1,0)+IF(S11&gt;U11,1,0)</f>
        <v>0</v>
      </c>
      <c r="W11" s="15">
        <f>IF(G11&lt;I11,1,0)+IF(K11&lt;M11,1,0)+IF(O11&lt;Q11,1,0)+IF(S11&lt;U11,1,0)</f>
        <v>0</v>
      </c>
      <c r="X11" s="15">
        <f>+IF(AND(ISNUMBER(G11),G11=I11),1,)+IF(AND(ISNUMBER(K11),K11=M11),1,0)+IF(AND(ISNUMBER(O11),O11=Q11),1,0)+IF(AND(ISNUMBER(S11),S11=U11),1,0)</f>
        <v>0</v>
      </c>
      <c r="Y11" s="15">
        <f>V11*2</f>
        <v>0</v>
      </c>
      <c r="Z11" s="15">
        <f>W11*0</f>
        <v>0</v>
      </c>
      <c r="AA11" s="15">
        <f>X11*1</f>
        <v>0</v>
      </c>
      <c r="AB11" s="15">
        <f>Y11+Z11+AA11</f>
        <v>0</v>
      </c>
      <c r="AC11" s="15">
        <f>IF(ISNUMBER(G11),G11,0)+IF(ISNUMBER(K11),K11,0)+IF(ISNUMBER(O11),O11,0)+IF(ISNUMBER(S11),S11,0)</f>
        <v>0</v>
      </c>
      <c r="AD11" s="15">
        <f>IF(ISNUMBER(I11),I11,0)+IF(ISNUMBER(M11),M11,0)+IF(ISNUMBER(Q11),Q11,0)+IF(ISNUMBER(U11),U11,0)</f>
        <v>0</v>
      </c>
      <c r="AE11" s="15">
        <f>AC11-AD11</f>
        <v>0</v>
      </c>
    </row>
    <row r="12" spans="1:51" ht="17.25" x14ac:dyDescent="0.15">
      <c r="A12" s="10" t="s">
        <v>21</v>
      </c>
      <c r="B12" s="18"/>
      <c r="C12" s="12"/>
      <c r="D12" s="16" t="s">
        <v>10</v>
      </c>
      <c r="E12" s="13"/>
      <c r="F12" s="23"/>
      <c r="G12" s="24"/>
      <c r="H12" s="24"/>
      <c r="I12" s="25"/>
      <c r="J12" s="18"/>
      <c r="K12" s="12" t="str">
        <f>IF(I13="","",I13)</f>
        <v/>
      </c>
      <c r="L12" s="16" t="s">
        <v>10</v>
      </c>
      <c r="M12" s="13" t="str">
        <f>IF(G13="","",G13)</f>
        <v/>
      </c>
      <c r="N12" s="18"/>
      <c r="O12" s="12" t="str">
        <f>IF(I14="","",I14)</f>
        <v/>
      </c>
      <c r="P12" s="16" t="s">
        <v>10</v>
      </c>
      <c r="Q12" s="13" t="str">
        <f>IF(G14="","",G14)</f>
        <v/>
      </c>
      <c r="R12" s="18"/>
      <c r="S12" s="12" t="str">
        <f>IF(I15="","",I15)</f>
        <v/>
      </c>
      <c r="T12" s="16" t="s">
        <v>10</v>
      </c>
      <c r="U12" s="13" t="str">
        <f>IF(G15="","",G15)</f>
        <v/>
      </c>
      <c r="V12" s="14">
        <f>IF(C12&gt;E12,1,0)+IF(K12&gt;M12,1,0)+IF(O12&gt;Q12,1,0)+IF(S12&gt;U12,1,0)</f>
        <v>0</v>
      </c>
      <c r="W12" s="15">
        <f>IF(C12&lt;E12,1,0)+IF(K12&lt;M12,1,0)+IF(O12&lt;Q12,1,0)+IF(S12&lt;U12,1,0)</f>
        <v>0</v>
      </c>
      <c r="X12" s="15">
        <f>IF(AND(ISNUMBER(C12),C12=E12),1,0)+IF(AND(ISNUMBER(K12),K12=M12),1,0)+IF(AND(ISNUMBER(O12),O12=Q12),1,0)+IF(AND(ISNUMBER(S12),S12=U12),1,0)</f>
        <v>0</v>
      </c>
      <c r="Y12" s="15">
        <f>V12*2</f>
        <v>0</v>
      </c>
      <c r="Z12" s="15">
        <f>W12*0</f>
        <v>0</v>
      </c>
      <c r="AA12" s="15">
        <f>X12*1</f>
        <v>0</v>
      </c>
      <c r="AB12" s="15">
        <f>Y12+Z12+AA12</f>
        <v>0</v>
      </c>
      <c r="AC12" s="15">
        <f>IF(ISNUMBER(C12),C12,0)+IF(ISNUMBER(K12),K12,0)+IF(ISNUMBER(O12),O12,0)+IF(ISNUMBER(S12),S12,0)</f>
        <v>0</v>
      </c>
      <c r="AD12" s="15">
        <f>IF(ISNUMBER(E12),E12,0)+IF(ISNUMBER(M12),M12,0)+IF(ISNUMBER(Q12),Q12,0)+IF(ISNUMBER(U12),U12,0)</f>
        <v>0</v>
      </c>
      <c r="AE12" s="15">
        <f>AC12-AD12</f>
        <v>0</v>
      </c>
    </row>
    <row r="13" spans="1:51" ht="17.25" x14ac:dyDescent="0.15">
      <c r="A13" s="10" t="s">
        <v>23</v>
      </c>
      <c r="B13" s="18"/>
      <c r="C13" s="12"/>
      <c r="D13" s="16" t="s">
        <v>10</v>
      </c>
      <c r="E13" s="13"/>
      <c r="F13" s="18"/>
      <c r="G13" s="12"/>
      <c r="H13" s="16" t="s">
        <v>10</v>
      </c>
      <c r="I13" s="13"/>
      <c r="J13" s="23"/>
      <c r="K13" s="24"/>
      <c r="L13" s="24"/>
      <c r="M13" s="25"/>
      <c r="N13" s="18"/>
      <c r="O13" s="12" t="str">
        <f>IF(M14="","",M14)</f>
        <v/>
      </c>
      <c r="P13" s="16" t="s">
        <v>10</v>
      </c>
      <c r="Q13" s="13" t="str">
        <f>IF(K14="","",K14)</f>
        <v/>
      </c>
      <c r="R13" s="18"/>
      <c r="S13" s="12" t="str">
        <f>IF(M15="","",M15)</f>
        <v/>
      </c>
      <c r="T13" s="16" t="s">
        <v>10</v>
      </c>
      <c r="U13" s="13" t="str">
        <f>IF(K15="","",K15)</f>
        <v/>
      </c>
      <c r="V13" s="14">
        <f>IF(C13&gt;E13,1,0)+IF(G13&gt;I13,1,0)+IF(O13&gt;Q13,1,0)+IF(S13&gt;U13,1,0)</f>
        <v>0</v>
      </c>
      <c r="W13" s="15">
        <f>IF(C13&lt;E13,1,0)+IF(G13&lt;I13,1,0)+IF(O13&lt;Q13,1,0)+IF(S13&lt;U13,1,0)</f>
        <v>0</v>
      </c>
      <c r="X13" s="15">
        <f>IF(AND(ISNUMBER(C13),C13=E13),1,0)+IF(AND(ISNUMBER(G13),G13=I13),1,)+IF(AND(ISNUMBER(O13),O13=Q13),1,0)+IF(AND(ISNUMBER(S13),S13=U13),1,0)</f>
        <v>0</v>
      </c>
      <c r="Y13" s="15">
        <f>V13*2</f>
        <v>0</v>
      </c>
      <c r="Z13" s="15">
        <f>W13*0</f>
        <v>0</v>
      </c>
      <c r="AA13" s="15">
        <f>X13*1</f>
        <v>0</v>
      </c>
      <c r="AB13" s="15">
        <f>Y13+Z13+AA13</f>
        <v>0</v>
      </c>
      <c r="AC13" s="15">
        <f>IF(ISNUMBER(C13),C13,0)+IF(ISNUMBER(G13),G13,0)+IF(ISNUMBER(O13),O13,0)+IF(ISNUMBER(S13),S13,0)</f>
        <v>0</v>
      </c>
      <c r="AD13" s="15">
        <f>IF(ISNUMBER(E13),E13,0)+IF(ISNUMBER(I13),I13,0)+IF(ISNUMBER(Q13),Q13,0)+IF(ISNUMBER(U13),U13,0)</f>
        <v>0</v>
      </c>
      <c r="AE13" s="15">
        <f>AC13-AD13</f>
        <v>0</v>
      </c>
    </row>
    <row r="14" spans="1:51" ht="17.25" x14ac:dyDescent="0.15">
      <c r="A14" s="34" t="s">
        <v>22</v>
      </c>
      <c r="B14" s="18"/>
      <c r="C14" s="12"/>
      <c r="D14" s="16" t="s">
        <v>10</v>
      </c>
      <c r="E14" s="13"/>
      <c r="F14" s="18"/>
      <c r="G14" s="12"/>
      <c r="H14" s="16" t="s">
        <v>10</v>
      </c>
      <c r="I14" s="13"/>
      <c r="J14" s="18"/>
      <c r="K14" s="12"/>
      <c r="L14" s="16" t="s">
        <v>10</v>
      </c>
      <c r="M14" s="13"/>
      <c r="N14" s="23"/>
      <c r="O14" s="24"/>
      <c r="P14" s="24"/>
      <c r="Q14" s="25"/>
      <c r="R14" s="18"/>
      <c r="S14" s="12" t="str">
        <f>IF(Q15="","",Q15)</f>
        <v/>
      </c>
      <c r="T14" s="16" t="s">
        <v>10</v>
      </c>
      <c r="U14" s="13" t="str">
        <f>IF(O15="","",O15)</f>
        <v/>
      </c>
      <c r="V14" s="14">
        <f>IF(C14&gt;E14,1,0)+IF(G14&gt;I14,1,0)+IF(K14&gt;M14,1,0)+IF(S14&gt;U14,1,0)</f>
        <v>0</v>
      </c>
      <c r="W14" s="15">
        <f>IF(C14&lt;E14,1,0)+IF(G14&lt;I14,1,0)+IF(K14&lt;M14,1,0)+IF(S14&lt;U14,1,0)</f>
        <v>0</v>
      </c>
      <c r="X14" s="15">
        <f>IF(AND(ISNUMBER(C14),C14=E14),1,0)+IF(AND(ISNUMBER(G14),G14=I14),1,)+IF(AND(ISNUMBER(K14),K14=M14),1,0)+IF(AND(ISNUMBER(S14),S14=U14),1,0)</f>
        <v>0</v>
      </c>
      <c r="Y14" s="15">
        <f>V14*2</f>
        <v>0</v>
      </c>
      <c r="Z14" s="15">
        <f>W14*0</f>
        <v>0</v>
      </c>
      <c r="AA14" s="15">
        <f>X14*1</f>
        <v>0</v>
      </c>
      <c r="AB14" s="15">
        <f>Y14+Z14+AA14</f>
        <v>0</v>
      </c>
      <c r="AC14" s="15">
        <f>IF(ISNUMBER(C14),C14,0)+IF(ISNUMBER(G14),G14,0)+IF(ISNUMBER(K14),K14,0)+IF(ISNUMBER(S14),S14,0)</f>
        <v>0</v>
      </c>
      <c r="AD14" s="15">
        <f>IF(ISNUMBER(E14),E14,0)+IF(ISNUMBER(I14),I14,0)+IF(ISNUMBER(M14),M14,0)+IF(ISNUMBER(U14),U14,0)</f>
        <v>0</v>
      </c>
      <c r="AE14" s="15">
        <f>AC14-AD14</f>
        <v>0</v>
      </c>
    </row>
    <row r="15" spans="1:51" ht="17.25" x14ac:dyDescent="0.15">
      <c r="A15" s="10" t="s">
        <v>25</v>
      </c>
      <c r="B15" s="18"/>
      <c r="C15" s="12"/>
      <c r="D15" s="16" t="s">
        <v>10</v>
      </c>
      <c r="E15" s="13"/>
      <c r="F15" s="18"/>
      <c r="G15" s="12"/>
      <c r="H15" s="16" t="s">
        <v>10</v>
      </c>
      <c r="I15" s="13"/>
      <c r="J15" s="18"/>
      <c r="K15" s="12"/>
      <c r="L15" s="16" t="s">
        <v>10</v>
      </c>
      <c r="M15" s="13"/>
      <c r="N15" s="18"/>
      <c r="O15" s="12"/>
      <c r="P15" s="16" t="s">
        <v>10</v>
      </c>
      <c r="Q15" s="13"/>
      <c r="R15" s="23"/>
      <c r="S15" s="24"/>
      <c r="T15" s="24"/>
      <c r="U15" s="25"/>
      <c r="V15" s="14">
        <f>IF(C15&gt;E15,1,0)+IF(G15&gt;I15,1,0)+IF(K15&gt;M15,1,0)+IF(O15&gt;Q15,1,0)</f>
        <v>0</v>
      </c>
      <c r="W15" s="15">
        <f>IF(C15&lt;E15,1,0)+IF(G15&lt;I15,1,0)+IF(K15&lt;M15,1,0)+IF(O15&lt;Q15,1,0)</f>
        <v>0</v>
      </c>
      <c r="X15" s="15">
        <f>IF(AND(ISNUMBER(C15),C15=E15),1,0)+IF(AND(ISNUMBER(G15),G15=I15),1,)+IF(AND(ISNUMBER(K15),K15=M15),1,0)+IF(AND(ISNUMBER(O15),O15=Q15),1,0)</f>
        <v>0</v>
      </c>
      <c r="Y15" s="15">
        <f>V15*2</f>
        <v>0</v>
      </c>
      <c r="Z15" s="15">
        <f>W15*0</f>
        <v>0</v>
      </c>
      <c r="AA15" s="15">
        <f>X15*1</f>
        <v>0</v>
      </c>
      <c r="AB15" s="15">
        <f>Y15+Z15+AA15</f>
        <v>0</v>
      </c>
      <c r="AC15" s="15">
        <f>IF(ISNUMBER(C15),C15,0)+IF(ISNUMBER(G15),G15,0)+IF(ISNUMBER(K15),K15,0)+IF(ISNUMBER(O15),O15,0)</f>
        <v>0</v>
      </c>
      <c r="AD15" s="15">
        <f>IF(ISNUMBER(E15),E15,0)+IF(ISNUMBER(I15),I15,0)+IF(ISNUMBER(M15),M15,0)+IF(ISNUMBER(Q15),Q15,0)</f>
        <v>0</v>
      </c>
      <c r="AE15" s="15">
        <f>AC15-AD15</f>
        <v>0</v>
      </c>
    </row>
    <row r="17" spans="1:31" ht="18.75" x14ac:dyDescent="0.15">
      <c r="A17" s="31" t="s">
        <v>24</v>
      </c>
      <c r="B17" s="20" t="str">
        <f>+A18</f>
        <v>初石クーガーズ</v>
      </c>
      <c r="C17" s="21"/>
      <c r="D17" s="21"/>
      <c r="E17" s="22"/>
      <c r="F17" s="20" t="str">
        <f>+A19</f>
        <v>流山ホークス</v>
      </c>
      <c r="G17" s="21"/>
      <c r="H17" s="21"/>
      <c r="I17" s="22"/>
      <c r="J17" s="20" t="str">
        <f>+A20</f>
        <v>豊上ジュニアーズ</v>
      </c>
      <c r="K17" s="21"/>
      <c r="L17" s="21"/>
      <c r="M17" s="22"/>
      <c r="N17" s="20" t="str">
        <f>+A21</f>
        <v>伊勢原ジャガーズ</v>
      </c>
      <c r="O17" s="21"/>
      <c r="P17" s="21"/>
      <c r="Q17" s="22"/>
      <c r="R17" s="20" t="str">
        <f>+A22</f>
        <v>加岸ベアーズ</v>
      </c>
      <c r="S17" s="21"/>
      <c r="T17" s="21"/>
      <c r="U17" s="22"/>
      <c r="V17" s="9" t="s">
        <v>0</v>
      </c>
      <c r="W17" s="9" t="s">
        <v>1</v>
      </c>
      <c r="X17" s="9" t="s">
        <v>2</v>
      </c>
      <c r="Y17" s="9" t="s">
        <v>3</v>
      </c>
      <c r="Z17" s="9" t="s">
        <v>4</v>
      </c>
      <c r="AA17" s="9" t="s">
        <v>5</v>
      </c>
      <c r="AB17" s="9" t="s">
        <v>6</v>
      </c>
      <c r="AC17" s="9" t="s">
        <v>7</v>
      </c>
      <c r="AD17" s="9" t="s">
        <v>8</v>
      </c>
      <c r="AE17" s="9" t="s">
        <v>9</v>
      </c>
    </row>
    <row r="18" spans="1:31" ht="17.25" x14ac:dyDescent="0.15">
      <c r="A18" s="32" t="s">
        <v>26</v>
      </c>
      <c r="B18" s="23"/>
      <c r="C18" s="24"/>
      <c r="D18" s="24"/>
      <c r="E18" s="25"/>
      <c r="F18" s="18"/>
      <c r="G18" s="12" t="str">
        <f>IF(E19="","",E19)</f>
        <v/>
      </c>
      <c r="H18" s="16" t="s">
        <v>10</v>
      </c>
      <c r="I18" s="13" t="str">
        <f>IF(C19="","",C19)</f>
        <v/>
      </c>
      <c r="J18" s="18"/>
      <c r="K18" s="12" t="str">
        <f>IF(E20="","",E20)</f>
        <v/>
      </c>
      <c r="L18" s="16" t="s">
        <v>10</v>
      </c>
      <c r="M18" s="13" t="str">
        <f>IF(C20="","",C20)</f>
        <v/>
      </c>
      <c r="N18" s="18"/>
      <c r="O18" s="12" t="str">
        <f>IF(E21="","",E21)</f>
        <v/>
      </c>
      <c r="P18" s="16" t="s">
        <v>10</v>
      </c>
      <c r="Q18" s="13" t="str">
        <f>IF(C21="","",C21)</f>
        <v/>
      </c>
      <c r="R18" s="18"/>
      <c r="S18" s="12" t="str">
        <f>IF(E22="","",E22)</f>
        <v/>
      </c>
      <c r="T18" s="16" t="s">
        <v>10</v>
      </c>
      <c r="U18" s="13" t="str">
        <f>IF(C22="","",C22)</f>
        <v/>
      </c>
      <c r="V18" s="14">
        <f>IF(G18&gt;I18,1,0)+IF(K18&gt;M18,1,0)+IF(O18&gt;Q18,1,0)+IF(S18&gt;U18,1,0)</f>
        <v>0</v>
      </c>
      <c r="W18" s="15">
        <f>IF(G18&lt;I18,1,0)+IF(K18&lt;M18,1,0)+IF(O18&lt;Q18,1,0)+IF(S18&lt;U18,1,0)</f>
        <v>0</v>
      </c>
      <c r="X18" s="15">
        <f>+IF(AND(ISNUMBER(G18),G18=I18),1,)+IF(AND(ISNUMBER(K18),K18=M18),1,0)+IF(AND(ISNUMBER(O18),O18=Q18),1,0)+IF(AND(ISNUMBER(S18),S18=U18),1,0)</f>
        <v>0</v>
      </c>
      <c r="Y18" s="15">
        <f>V18*2</f>
        <v>0</v>
      </c>
      <c r="Z18" s="15">
        <f>W18*0</f>
        <v>0</v>
      </c>
      <c r="AA18" s="15">
        <f>X18*1</f>
        <v>0</v>
      </c>
      <c r="AB18" s="15">
        <f>Y18+Z18+AA18</f>
        <v>0</v>
      </c>
      <c r="AC18" s="15">
        <f>IF(ISNUMBER(G18),G18,0)+IF(ISNUMBER(K18),K18,0)+IF(ISNUMBER(O18),O18,0)+IF(ISNUMBER(S18),S18,0)</f>
        <v>0</v>
      </c>
      <c r="AD18" s="15">
        <f>IF(ISNUMBER(I18),I18,0)+IF(ISNUMBER(M18),M18,0)+IF(ISNUMBER(Q18),Q18,0)+IF(ISNUMBER(U18),U18,0)</f>
        <v>0</v>
      </c>
      <c r="AE18" s="15">
        <f>AC18-AD18</f>
        <v>0</v>
      </c>
    </row>
    <row r="19" spans="1:31" ht="17.25" x14ac:dyDescent="0.15">
      <c r="A19" s="10" t="s">
        <v>27</v>
      </c>
      <c r="B19" s="18"/>
      <c r="C19" s="12"/>
      <c r="D19" s="16" t="s">
        <v>10</v>
      </c>
      <c r="E19" s="13"/>
      <c r="F19" s="23"/>
      <c r="G19" s="24"/>
      <c r="H19" s="24"/>
      <c r="I19" s="25"/>
      <c r="J19" s="18"/>
      <c r="K19" s="12" t="str">
        <f>IF(I20="","",I20)</f>
        <v/>
      </c>
      <c r="L19" s="16" t="s">
        <v>10</v>
      </c>
      <c r="M19" s="13" t="str">
        <f>IF(G20="","",G20)</f>
        <v/>
      </c>
      <c r="N19" s="18"/>
      <c r="O19" s="12" t="str">
        <f>IF(I21="","",I21)</f>
        <v/>
      </c>
      <c r="P19" s="16" t="s">
        <v>10</v>
      </c>
      <c r="Q19" s="13" t="str">
        <f>IF(G21="","",G21)</f>
        <v/>
      </c>
      <c r="R19" s="18"/>
      <c r="S19" s="12" t="str">
        <f>IF(I22="","",I22)</f>
        <v/>
      </c>
      <c r="T19" s="16" t="s">
        <v>10</v>
      </c>
      <c r="U19" s="13" t="str">
        <f>IF(G22="","",G22)</f>
        <v/>
      </c>
      <c r="V19" s="14">
        <f>IF(C19&gt;E19,1,0)+IF(K19&gt;M19,1,0)+IF(O19&gt;Q19,1,0)+IF(S19&gt;U19,1,0)</f>
        <v>0</v>
      </c>
      <c r="W19" s="15">
        <f>IF(C19&lt;E19,1,0)+IF(K19&lt;M19,1,0)+IF(O19&lt;Q19,1,0)+IF(S19&lt;U19,1,0)</f>
        <v>0</v>
      </c>
      <c r="X19" s="15">
        <f>IF(AND(ISNUMBER(C19),C19=E19),1,0)+IF(AND(ISNUMBER(K19),K19=M19),1,0)+IF(AND(ISNUMBER(O19),O19=Q19),1,0)+IF(AND(ISNUMBER(S19),S19=U19),1,0)</f>
        <v>0</v>
      </c>
      <c r="Y19" s="15">
        <f>V19*2</f>
        <v>0</v>
      </c>
      <c r="Z19" s="15">
        <f>W19*0</f>
        <v>0</v>
      </c>
      <c r="AA19" s="15">
        <f>X19*1</f>
        <v>0</v>
      </c>
      <c r="AB19" s="15">
        <f>Y19+Z19+AA19</f>
        <v>0</v>
      </c>
      <c r="AC19" s="15">
        <f>IF(ISNUMBER(C19),C19,0)+IF(ISNUMBER(K19),K19,0)+IF(ISNUMBER(O19),O19,0)+IF(ISNUMBER(S19),S19,0)</f>
        <v>0</v>
      </c>
      <c r="AD19" s="15">
        <f>IF(ISNUMBER(E19),E19,0)+IF(ISNUMBER(M19),M19,0)+IF(ISNUMBER(Q19),Q19,0)+IF(ISNUMBER(U19),U19,0)</f>
        <v>0</v>
      </c>
      <c r="AE19" s="15">
        <f>AC19-AD19</f>
        <v>0</v>
      </c>
    </row>
    <row r="20" spans="1:31" ht="17.25" x14ac:dyDescent="0.15">
      <c r="A20" s="10" t="s">
        <v>28</v>
      </c>
      <c r="B20" s="18"/>
      <c r="C20" s="12"/>
      <c r="D20" s="16" t="s">
        <v>10</v>
      </c>
      <c r="E20" s="13"/>
      <c r="F20" s="18"/>
      <c r="G20" s="12"/>
      <c r="H20" s="16" t="s">
        <v>10</v>
      </c>
      <c r="I20" s="13"/>
      <c r="J20" s="23"/>
      <c r="K20" s="24"/>
      <c r="L20" s="24"/>
      <c r="M20" s="25"/>
      <c r="N20" s="18"/>
      <c r="O20" s="12" t="str">
        <f>IF(M21="","",M21)</f>
        <v/>
      </c>
      <c r="P20" s="16" t="s">
        <v>10</v>
      </c>
      <c r="Q20" s="13" t="str">
        <f>IF(K21="","",K21)</f>
        <v/>
      </c>
      <c r="R20" s="18"/>
      <c r="S20" s="12" t="str">
        <f>IF(M22="","",M22)</f>
        <v/>
      </c>
      <c r="T20" s="16" t="s">
        <v>10</v>
      </c>
      <c r="U20" s="13" t="str">
        <f>IF(K22="","",K22)</f>
        <v/>
      </c>
      <c r="V20" s="14">
        <f>IF(C20&gt;E20,1,0)+IF(G20&gt;I20,1,0)+IF(O20&gt;Q20,1,0)+IF(S20&gt;U20,1,0)</f>
        <v>0</v>
      </c>
      <c r="W20" s="15">
        <f>IF(C20&lt;E20,1,0)+IF(G20&lt;I20,1,0)+IF(O20&lt;Q20,1,0)+IF(S20&lt;U20,1,0)</f>
        <v>0</v>
      </c>
      <c r="X20" s="15">
        <f>IF(AND(ISNUMBER(C20),C20=E20),1,0)+IF(AND(ISNUMBER(G20),G20=I20),1,)+IF(AND(ISNUMBER(O20),O20=Q20),1,0)+IF(AND(ISNUMBER(S20),S20=U20),1,0)</f>
        <v>0</v>
      </c>
      <c r="Y20" s="15">
        <f>V20*2</f>
        <v>0</v>
      </c>
      <c r="Z20" s="15">
        <f>W20*0</f>
        <v>0</v>
      </c>
      <c r="AA20" s="15">
        <f>X20*1</f>
        <v>0</v>
      </c>
      <c r="AB20" s="15">
        <f>Y20+Z20+AA20</f>
        <v>0</v>
      </c>
      <c r="AC20" s="15">
        <f>IF(ISNUMBER(C20),C20,0)+IF(ISNUMBER(G20),G20,0)+IF(ISNUMBER(O20),O20,0)+IF(ISNUMBER(S20),S20,0)</f>
        <v>0</v>
      </c>
      <c r="AD20" s="15">
        <f>IF(ISNUMBER(E20),E20,0)+IF(ISNUMBER(I20),I20,0)+IF(ISNUMBER(Q20),Q20,0)+IF(ISNUMBER(U20),U20,0)</f>
        <v>0</v>
      </c>
      <c r="AE20" s="15">
        <f>AC20-AD20</f>
        <v>0</v>
      </c>
    </row>
    <row r="21" spans="1:31" ht="17.25" x14ac:dyDescent="0.15">
      <c r="A21" s="10" t="s">
        <v>30</v>
      </c>
      <c r="B21" s="18"/>
      <c r="C21" s="12"/>
      <c r="D21" s="16" t="s">
        <v>10</v>
      </c>
      <c r="E21" s="13"/>
      <c r="F21" s="18"/>
      <c r="G21" s="12"/>
      <c r="H21" s="16" t="s">
        <v>10</v>
      </c>
      <c r="I21" s="13"/>
      <c r="J21" s="18"/>
      <c r="K21" s="12"/>
      <c r="L21" s="16" t="s">
        <v>10</v>
      </c>
      <c r="M21" s="13"/>
      <c r="N21" s="23"/>
      <c r="O21" s="24"/>
      <c r="P21" s="24"/>
      <c r="Q21" s="25"/>
      <c r="R21" s="18"/>
      <c r="S21" s="12" t="str">
        <f>IF(Q22="","",Q22)</f>
        <v/>
      </c>
      <c r="T21" s="16" t="s">
        <v>10</v>
      </c>
      <c r="U21" s="13" t="str">
        <f>IF(O22="","",O22)</f>
        <v/>
      </c>
      <c r="V21" s="14">
        <f>IF(C21&gt;E21,1,0)+IF(G21&gt;I21,1,0)+IF(K21&gt;M21,1,0)+IF(S21&gt;U21,1,0)</f>
        <v>0</v>
      </c>
      <c r="W21" s="15">
        <f>IF(C21&lt;E21,1,0)+IF(G21&lt;I21,1,0)+IF(K21&lt;M21,1,0)+IF(S21&lt;U21,1,0)</f>
        <v>0</v>
      </c>
      <c r="X21" s="15">
        <f>IF(AND(ISNUMBER(C21),C21=E21),1,0)+IF(AND(ISNUMBER(G21),G21=I21),1,)+IF(AND(ISNUMBER(K21),K21=M21),1,0)+IF(AND(ISNUMBER(S21),S21=U21),1,0)</f>
        <v>0</v>
      </c>
      <c r="Y21" s="15">
        <f>V21*2</f>
        <v>0</v>
      </c>
      <c r="Z21" s="15">
        <f>W21*0</f>
        <v>0</v>
      </c>
      <c r="AA21" s="15">
        <f>X21*1</f>
        <v>0</v>
      </c>
      <c r="AB21" s="15">
        <f>Y21+Z21+AA21</f>
        <v>0</v>
      </c>
      <c r="AC21" s="15">
        <f>IF(ISNUMBER(C21),C21,0)+IF(ISNUMBER(G21),G21,0)+IF(ISNUMBER(K21),K21,0)+IF(ISNUMBER(S21),S21,0)</f>
        <v>0</v>
      </c>
      <c r="AD21" s="15">
        <f>IF(ISNUMBER(E21),E21,0)+IF(ISNUMBER(I21),I21,0)+IF(ISNUMBER(M21),M21,0)+IF(ISNUMBER(U21),U21,0)</f>
        <v>0</v>
      </c>
      <c r="AE21" s="15">
        <f>AC21-AD21</f>
        <v>0</v>
      </c>
    </row>
    <row r="22" spans="1:31" ht="17.25" x14ac:dyDescent="0.15">
      <c r="A22" s="10" t="s">
        <v>29</v>
      </c>
      <c r="B22" s="18"/>
      <c r="C22" s="12"/>
      <c r="D22" s="16" t="s">
        <v>10</v>
      </c>
      <c r="E22" s="13"/>
      <c r="F22" s="18"/>
      <c r="G22" s="12"/>
      <c r="H22" s="16" t="s">
        <v>10</v>
      </c>
      <c r="I22" s="13"/>
      <c r="J22" s="18"/>
      <c r="K22" s="12"/>
      <c r="L22" s="16" t="s">
        <v>10</v>
      </c>
      <c r="M22" s="13"/>
      <c r="N22" s="18"/>
      <c r="O22" s="12"/>
      <c r="P22" s="16" t="s">
        <v>10</v>
      </c>
      <c r="Q22" s="13"/>
      <c r="R22" s="23"/>
      <c r="S22" s="24"/>
      <c r="T22" s="24"/>
      <c r="U22" s="25"/>
      <c r="V22" s="14">
        <f>IF(C22&gt;E22,1,0)+IF(G22&gt;I22,1,0)+IF(K22&gt;M22,1,0)+IF(O22&gt;Q22,1,0)</f>
        <v>0</v>
      </c>
      <c r="W22" s="15">
        <f>IF(C22&lt;E22,1,0)+IF(G22&lt;I22,1,0)+IF(K22&lt;M22,1,0)+IF(O22&lt;Q22,1,0)</f>
        <v>0</v>
      </c>
      <c r="X22" s="15">
        <f>IF(AND(ISNUMBER(C22),C22=E22),1,0)+IF(AND(ISNUMBER(G22),G22=I22),1,)+IF(AND(ISNUMBER(K22),K22=M22),1,0)+IF(AND(ISNUMBER(O22),O22=Q22),1,0)</f>
        <v>0</v>
      </c>
      <c r="Y22" s="15">
        <f>V22*2</f>
        <v>0</v>
      </c>
      <c r="Z22" s="15">
        <f>W22*0</f>
        <v>0</v>
      </c>
      <c r="AA22" s="15">
        <f>X22*1</f>
        <v>0</v>
      </c>
      <c r="AB22" s="15">
        <f>Y22+Z22+AA22</f>
        <v>0</v>
      </c>
      <c r="AC22" s="15">
        <f>IF(ISNUMBER(C22),C22,0)+IF(ISNUMBER(G22),G22,0)+IF(ISNUMBER(K22),K22,0)+IF(ISNUMBER(O22),O22,0)</f>
        <v>0</v>
      </c>
      <c r="AD22" s="15">
        <f>IF(ISNUMBER(E22),E22,0)+IF(ISNUMBER(I22),I22,0)+IF(ISNUMBER(M22),M22,0)+IF(ISNUMBER(Q22),Q22,0)</f>
        <v>0</v>
      </c>
      <c r="AE22" s="15">
        <f>AC22-AD22</f>
        <v>0</v>
      </c>
    </row>
    <row r="24" spans="1:31" ht="21" x14ac:dyDescent="0.15">
      <c r="A24" s="40" t="s">
        <v>31</v>
      </c>
      <c r="B24" s="41">
        <f>+A25</f>
        <v>0</v>
      </c>
      <c r="C24" s="42"/>
      <c r="D24" s="42"/>
      <c r="E24" s="43"/>
      <c r="F24" s="41">
        <f>+A26</f>
        <v>0</v>
      </c>
      <c r="G24" s="42"/>
      <c r="H24" s="42"/>
      <c r="I24" s="43"/>
      <c r="J24" s="41">
        <f>+A27</f>
        <v>0</v>
      </c>
      <c r="K24" s="42"/>
      <c r="L24" s="42"/>
      <c r="M24" s="43"/>
      <c r="N24" s="35" t="s">
        <v>0</v>
      </c>
      <c r="O24" s="35" t="s">
        <v>1</v>
      </c>
      <c r="P24" s="35" t="s">
        <v>2</v>
      </c>
      <c r="Q24" s="9" t="s">
        <v>3</v>
      </c>
      <c r="R24" s="9" t="s">
        <v>4</v>
      </c>
      <c r="S24" s="9" t="s">
        <v>5</v>
      </c>
      <c r="T24" s="9" t="s">
        <v>6</v>
      </c>
      <c r="U24" s="35" t="s">
        <v>7</v>
      </c>
      <c r="V24" s="35" t="s">
        <v>8</v>
      </c>
      <c r="W24" s="35" t="s">
        <v>9</v>
      </c>
      <c r="X24" s="38" t="s">
        <v>11</v>
      </c>
      <c r="Y24" s="19"/>
      <c r="Z24" s="19"/>
      <c r="AA24" s="19"/>
    </row>
    <row r="25" spans="1:31" ht="17.25" x14ac:dyDescent="0.15">
      <c r="A25" s="44"/>
      <c r="B25" s="23"/>
      <c r="C25" s="24"/>
      <c r="D25" s="24"/>
      <c r="E25" s="25"/>
      <c r="F25" s="11"/>
      <c r="G25" s="16" t="str">
        <f>IF(E26="","",E26)</f>
        <v/>
      </c>
      <c r="H25" s="16" t="s">
        <v>33</v>
      </c>
      <c r="I25" s="17" t="str">
        <f>IF(C26="","",C26)</f>
        <v/>
      </c>
      <c r="J25" s="11"/>
      <c r="K25" s="16" t="str">
        <f>IF(E27="","",E27)</f>
        <v/>
      </c>
      <c r="L25" s="16" t="s">
        <v>32</v>
      </c>
      <c r="M25" s="17" t="str">
        <f>IF(C27="","",C27)</f>
        <v/>
      </c>
      <c r="N25" s="36">
        <f>IF(G25&gt;I25,1,0)+IF(K25&gt;M25,1,0)</f>
        <v>0</v>
      </c>
      <c r="O25" s="37">
        <f>IF(G25&lt;I25,1,0)+IF(K25&lt;M25,1,0)</f>
        <v>0</v>
      </c>
      <c r="P25" s="37">
        <f>IF(AND(ISNUMBER(G25),G25=I25),1,0)+IF(AND(ISNUMBER(K25),K25=M25),1,0)</f>
        <v>0</v>
      </c>
      <c r="Q25" s="15">
        <f>N25*2</f>
        <v>0</v>
      </c>
      <c r="R25" s="15">
        <f>O25*0</f>
        <v>0</v>
      </c>
      <c r="S25" s="15">
        <f>P25*1</f>
        <v>0</v>
      </c>
      <c r="T25" s="15">
        <f>Q25+R25+S25</f>
        <v>0</v>
      </c>
      <c r="U25" s="37">
        <f>IF(ISNUMBER(G25),G25,0)+IF(ISNUMBER(K25),K25,0)</f>
        <v>0</v>
      </c>
      <c r="V25" s="37">
        <f>IF(ISNUMBER(I25),I25,0)+IF(ISNUMBER(M25),M25,0)</f>
        <v>0</v>
      </c>
      <c r="W25" s="37">
        <f>U25-V25</f>
        <v>0</v>
      </c>
      <c r="X25" s="39"/>
      <c r="Y25" s="19"/>
      <c r="Z25" s="19"/>
      <c r="AA25" s="19"/>
    </row>
    <row r="26" spans="1:31" ht="17.25" x14ac:dyDescent="0.15">
      <c r="A26" s="44"/>
      <c r="B26" s="11"/>
      <c r="C26" s="16"/>
      <c r="D26" s="16" t="s">
        <v>34</v>
      </c>
      <c r="E26" s="17"/>
      <c r="F26" s="23"/>
      <c r="G26" s="24"/>
      <c r="H26" s="24"/>
      <c r="I26" s="25"/>
      <c r="J26" s="11"/>
      <c r="K26" s="16" t="str">
        <f>IF(I27="","",I27)</f>
        <v/>
      </c>
      <c r="L26" s="16" t="s">
        <v>32</v>
      </c>
      <c r="M26" s="17" t="str">
        <f>IF(G27="","",G27)</f>
        <v/>
      </c>
      <c r="N26" s="36">
        <f>IF(C26&gt;E26,1,0)+IF(K26&gt;M26,1,0)</f>
        <v>0</v>
      </c>
      <c r="O26" s="37">
        <f>IF(C26&lt;E26,1,0)+IF(K26&lt;M26,1,0)</f>
        <v>0</v>
      </c>
      <c r="P26" s="37">
        <f>IF(AND(ISNUMBER(C26),C26=E26),1,0)+IF(AND(ISNUMBER(K26),K26=M26),1,0)</f>
        <v>0</v>
      </c>
      <c r="Q26" s="15">
        <f>N26*2</f>
        <v>0</v>
      </c>
      <c r="R26" s="15">
        <f>O26*0</f>
        <v>0</v>
      </c>
      <c r="S26" s="15">
        <f>P26*1</f>
        <v>0</v>
      </c>
      <c r="T26" s="15">
        <f>Q26+R26+S26</f>
        <v>0</v>
      </c>
      <c r="U26" s="37">
        <f>IF(ISNUMBER(C26),C26,0)+IF(ISNUMBER(K26),K26,0)</f>
        <v>0</v>
      </c>
      <c r="V26" s="37">
        <f>IF(ISNUMBER(E26),E26,0)+IF(ISNUMBER(M26),M26,0)</f>
        <v>0</v>
      </c>
      <c r="W26" s="37">
        <f>U26-V26</f>
        <v>0</v>
      </c>
      <c r="X26" s="39"/>
      <c r="Y26" s="19"/>
      <c r="Z26" s="19"/>
      <c r="AA26" s="19"/>
    </row>
    <row r="27" spans="1:31" ht="17.25" x14ac:dyDescent="0.15">
      <c r="A27" s="44"/>
      <c r="B27" s="11"/>
      <c r="C27" s="16"/>
      <c r="D27" s="16" t="s">
        <v>32</v>
      </c>
      <c r="E27" s="17"/>
      <c r="F27" s="11"/>
      <c r="G27" s="16"/>
      <c r="H27" s="16" t="s">
        <v>32</v>
      </c>
      <c r="I27" s="17"/>
      <c r="J27" s="23"/>
      <c r="K27" s="24"/>
      <c r="L27" s="24"/>
      <c r="M27" s="25"/>
      <c r="N27" s="36">
        <f>IF(C27&gt;E27,1,0)+IF(G27&gt;I27,1,0)</f>
        <v>0</v>
      </c>
      <c r="O27" s="37">
        <f>IF(C27&lt;E27,1,0)+IF(G27&lt;I27,1,0)</f>
        <v>0</v>
      </c>
      <c r="P27" s="37">
        <f>IF(AND(ISNUMBER(C27),C27=E27),1,0)+IF(AND(ISNUMBER(G27),G27=I27),1,0)</f>
        <v>0</v>
      </c>
      <c r="Q27" s="15">
        <f>N27*2</f>
        <v>0</v>
      </c>
      <c r="R27" s="15">
        <f>O27*0</f>
        <v>0</v>
      </c>
      <c r="S27" s="15">
        <f>P27*1</f>
        <v>0</v>
      </c>
      <c r="T27" s="15">
        <f>Q27+R27+S27</f>
        <v>0</v>
      </c>
      <c r="U27" s="37">
        <f>IF(ISNUMBER(C27),C27,0)+IF(ISNUMBER(G27),G27,0)</f>
        <v>0</v>
      </c>
      <c r="V27" s="37">
        <f>IF(ISNUMBER(E27),E27,0)+IF(ISNUMBER(I27),I27,0)</f>
        <v>0</v>
      </c>
      <c r="W27" s="37">
        <f>U27-V27</f>
        <v>0</v>
      </c>
      <c r="X27" s="39"/>
      <c r="Y27" s="19"/>
      <c r="Z27" s="19"/>
      <c r="AA27" s="19"/>
    </row>
  </sheetData>
  <mergeCells count="40">
    <mergeCell ref="R10:U10"/>
    <mergeCell ref="R15:U15"/>
    <mergeCell ref="B17:E17"/>
    <mergeCell ref="F17:I17"/>
    <mergeCell ref="J17:M17"/>
    <mergeCell ref="N17:Q17"/>
    <mergeCell ref="R17:U17"/>
    <mergeCell ref="A1:AE1"/>
    <mergeCell ref="N3:Q3"/>
    <mergeCell ref="B11:E11"/>
    <mergeCell ref="F12:I12"/>
    <mergeCell ref="F24:I24"/>
    <mergeCell ref="B18:E18"/>
    <mergeCell ref="F19:I19"/>
    <mergeCell ref="J20:M20"/>
    <mergeCell ref="N21:Q21"/>
    <mergeCell ref="R22:U22"/>
    <mergeCell ref="B24:E24"/>
    <mergeCell ref="J24:M24"/>
    <mergeCell ref="B25:E25"/>
    <mergeCell ref="F26:I26"/>
    <mergeCell ref="J27:M27"/>
    <mergeCell ref="B4:E4"/>
    <mergeCell ref="G2:J2"/>
    <mergeCell ref="K2:N2"/>
    <mergeCell ref="O2:S2"/>
    <mergeCell ref="B3:E3"/>
    <mergeCell ref="F3:I3"/>
    <mergeCell ref="J3:M3"/>
    <mergeCell ref="R3:U3"/>
    <mergeCell ref="F5:I5"/>
    <mergeCell ref="J6:M6"/>
    <mergeCell ref="N7:Q7"/>
    <mergeCell ref="R8:U8"/>
    <mergeCell ref="B10:E10"/>
    <mergeCell ref="F10:I10"/>
    <mergeCell ref="J10:M10"/>
    <mergeCell ref="N10:Q10"/>
    <mergeCell ref="J13:M13"/>
    <mergeCell ref="N14:Q14"/>
  </mergeCells>
  <phoneticPr fontId="1"/>
  <conditionalFormatting sqref="Q8 E5:E8 I4 M4:M5 Q4:Q6 U4:U7 Y4:Y8 I6:I8 M7:M8">
    <cfRule type="cellIs" dxfId="53" priority="47" stopIfTrue="1" operator="lessThan">
      <formula>C4</formula>
    </cfRule>
    <cfRule type="cellIs" dxfId="52" priority="48" stopIfTrue="1" operator="greaterThan">
      <formula>C4</formula>
    </cfRule>
    <cfRule type="cellIs" dxfId="51" priority="49" stopIfTrue="1" operator="equal">
      <formula>C4</formula>
    </cfRule>
  </conditionalFormatting>
  <conditionalFormatting sqref="O8 G4 K4:K5 O4:O6 S4:S7 W4:W8 C5:C8 G6:G8 K7:K8">
    <cfRule type="cellIs" dxfId="50" priority="50" stopIfTrue="1" operator="greaterThan">
      <formula>E4</formula>
    </cfRule>
    <cfRule type="cellIs" dxfId="49" priority="51" stopIfTrue="1" operator="lessThan">
      <formula>E4</formula>
    </cfRule>
    <cfRule type="cellIs" dxfId="48" priority="52" stopIfTrue="1" operator="equal">
      <formula>E4</formula>
    </cfRule>
  </conditionalFormatting>
  <conditionalFormatting sqref="I25 M25:M26 I27 E26:E27 U25:U27 Q25:Q27">
    <cfRule type="cellIs" dxfId="29" priority="13" stopIfTrue="1" operator="lessThan">
      <formula>C25</formula>
    </cfRule>
    <cfRule type="cellIs" dxfId="28" priority="14" stopIfTrue="1" operator="greaterThan">
      <formula>C25</formula>
    </cfRule>
    <cfRule type="cellIs" dxfId="27" priority="15" stopIfTrue="1" operator="equal">
      <formula>C25</formula>
    </cfRule>
  </conditionalFormatting>
  <conditionalFormatting sqref="G25 K25:K26 G27 C26:C27 S25:S27 O25:O27">
    <cfRule type="cellIs" dxfId="26" priority="16" stopIfTrue="1" operator="greaterThan">
      <formula>E25</formula>
    </cfRule>
    <cfRule type="cellIs" dxfId="25" priority="17" stopIfTrue="1" operator="lessThan">
      <formula>E25</formula>
    </cfRule>
    <cfRule type="cellIs" dxfId="24" priority="18" stopIfTrue="1" operator="equal">
      <formula>E25</formula>
    </cfRule>
  </conditionalFormatting>
  <conditionalFormatting sqref="Q15 E12:E15 I11 M11:M12 Q11:Q13 U11:U14 Y11:Y15 I13:I15 M14:M15">
    <cfRule type="cellIs" dxfId="23" priority="7" stopIfTrue="1" operator="lessThan">
      <formula>C11</formula>
    </cfRule>
    <cfRule type="cellIs" dxfId="22" priority="8" stopIfTrue="1" operator="greaterThan">
      <formula>C11</formula>
    </cfRule>
    <cfRule type="cellIs" dxfId="21" priority="9" stopIfTrue="1" operator="equal">
      <formula>C11</formula>
    </cfRule>
  </conditionalFormatting>
  <conditionalFormatting sqref="O15 G11 K11:K12 O11:O13 S11:S14 W11:W15 C12:C15 G13:G15 K14:K15">
    <cfRule type="cellIs" dxfId="17" priority="10" stopIfTrue="1" operator="greaterThan">
      <formula>E11</formula>
    </cfRule>
    <cfRule type="cellIs" dxfId="16" priority="11" stopIfTrue="1" operator="lessThan">
      <formula>E11</formula>
    </cfRule>
    <cfRule type="cellIs" dxfId="15" priority="12" stopIfTrue="1" operator="equal">
      <formula>E11</formula>
    </cfRule>
  </conditionalFormatting>
  <conditionalFormatting sqref="Q22 E19:E22 I18 M18:M19 Q18:Q20 U18:U21 Y18:Y22 I20:I22 M21:M22">
    <cfRule type="cellIs" dxfId="11" priority="1" stopIfTrue="1" operator="lessThan">
      <formula>C18</formula>
    </cfRule>
    <cfRule type="cellIs" dxfId="10" priority="2" stopIfTrue="1" operator="greaterThan">
      <formula>C18</formula>
    </cfRule>
    <cfRule type="cellIs" dxfId="9" priority="3" stopIfTrue="1" operator="equal">
      <formula>C18</formula>
    </cfRule>
  </conditionalFormatting>
  <conditionalFormatting sqref="O22 G18 K18:K19 O18:O20 S18:S21 W18:W22 C19:C22 G20:G22 K21:K22">
    <cfRule type="cellIs" dxfId="5" priority="4" stopIfTrue="1" operator="greaterThan">
      <formula>E18</formula>
    </cfRule>
    <cfRule type="cellIs" dxfId="4" priority="5" stopIfTrue="1" operator="lessThan">
      <formula>E18</formula>
    </cfRule>
    <cfRule type="cellIs" dxfId="3" priority="6" stopIfTrue="1" operator="equal">
      <formula>E18</formula>
    </cfRule>
  </conditionalFormatting>
  <pageMargins left="0" right="0" top="0.19685039370078741" bottom="0.19685039370078741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　久明</dc:creator>
  <cp:lastModifiedBy>takasaki</cp:lastModifiedBy>
  <cp:lastPrinted>2013-05-07T13:38:14Z</cp:lastPrinted>
  <dcterms:created xsi:type="dcterms:W3CDTF">2010-03-22T08:41:35Z</dcterms:created>
  <dcterms:modified xsi:type="dcterms:W3CDTF">2013-05-07T13:52:15Z</dcterms:modified>
</cp:coreProperties>
</file>